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429"/>
  <workbookPr/>
  <mc:AlternateContent xmlns:mc="http://schemas.openxmlformats.org/markup-compatibility/2006">
    <mc:Choice Requires="x15">
      <x15ac:absPath xmlns:x15ac="http://schemas.microsoft.com/office/spreadsheetml/2010/11/ac" url="C:\Users\ASUS\Desktop\Project\RF\Submit Jurnal\Jurnal Gunadarma_Sinta 3\"/>
    </mc:Choice>
  </mc:AlternateContent>
  <xr:revisionPtr revIDLastSave="0" documentId="13_ncr:1_{93FCB9D7-92CC-4BBB-A7A3-E8774FA10214}" xr6:coauthVersionLast="47" xr6:coauthVersionMax="47" xr10:uidLastSave="{00000000-0000-0000-0000-000000000000}"/>
  <bookViews>
    <workbookView xWindow="9510" yWindow="0" windowWidth="9780" windowHeight="10170" firstSheet="1" activeTab="3" xr2:uid="{00000000-000D-0000-FFFF-FFFF00000000}"/>
  </bookViews>
  <sheets>
    <sheet name="Data_Tabel IO" sheetId="1" r:id="rId1"/>
    <sheet name="Data_Jumlah Kendaraan Bermotor" sheetId="2" r:id="rId2"/>
    <sheet name="Data_Tenaga Kerja" sheetId="3" r:id="rId3"/>
    <sheet name="Data_Olah" sheetId="4" r:id="rId4"/>
    <sheet name="Data_Ringkasan" sheetId="5" r:id="rId5"/>
  </sheets>
  <calcPr calcId="191029"/>
</workbook>
</file>

<file path=xl/calcChain.xml><?xml version="1.0" encoding="utf-8"?>
<calcChain xmlns="http://schemas.openxmlformats.org/spreadsheetml/2006/main">
  <c r="C67" i="4" l="1" a="1"/>
  <c r="C67" i="4" s="1"/>
  <c r="J67" i="4"/>
  <c r="R67" i="4"/>
  <c r="I68" i="4"/>
  <c r="Q68" i="4"/>
  <c r="H69" i="4"/>
  <c r="P69" i="4"/>
  <c r="G70" i="4"/>
  <c r="O70" i="4"/>
  <c r="F71" i="4"/>
  <c r="N71" i="4"/>
  <c r="E72" i="4"/>
  <c r="M72" i="4"/>
  <c r="D73" i="4"/>
  <c r="L73" i="4"/>
  <c r="C74" i="4"/>
  <c r="K74" i="4"/>
  <c r="S74" i="4"/>
  <c r="J75" i="4"/>
  <c r="R75" i="4"/>
  <c r="I76" i="4"/>
  <c r="Q76" i="4"/>
  <c r="H77" i="4"/>
  <c r="P77" i="4"/>
  <c r="G78" i="4"/>
  <c r="O78" i="4"/>
  <c r="F79" i="4"/>
  <c r="N79" i="4"/>
  <c r="E80" i="4"/>
  <c r="M80" i="4"/>
  <c r="D81" i="4"/>
  <c r="L81" i="4"/>
  <c r="C82" i="4"/>
  <c r="K82" i="4"/>
  <c r="S82" i="4"/>
  <c r="J83" i="4"/>
  <c r="R83" i="4"/>
  <c r="F405" i="4"/>
  <c r="R366" i="4"/>
  <c r="Q366" i="4"/>
  <c r="P366" i="4"/>
  <c r="O366" i="4"/>
  <c r="N366" i="4"/>
  <c r="M366" i="4"/>
  <c r="L366" i="4"/>
  <c r="K366" i="4"/>
  <c r="J366" i="4"/>
  <c r="I366" i="4"/>
  <c r="H366" i="4"/>
  <c r="G366" i="4"/>
  <c r="F366" i="4"/>
  <c r="E366" i="4"/>
  <c r="D366" i="4"/>
  <c r="C366" i="4"/>
  <c r="S365" i="4"/>
  <c r="Q365" i="4"/>
  <c r="P365" i="4"/>
  <c r="O365" i="4"/>
  <c r="N365" i="4"/>
  <c r="M365" i="4"/>
  <c r="L365" i="4"/>
  <c r="K365" i="4"/>
  <c r="J365" i="4"/>
  <c r="I365" i="4"/>
  <c r="H365" i="4"/>
  <c r="G365" i="4"/>
  <c r="F365" i="4"/>
  <c r="E365" i="4"/>
  <c r="D365" i="4"/>
  <c r="C365" i="4"/>
  <c r="S364" i="4"/>
  <c r="R364" i="4"/>
  <c r="P364" i="4"/>
  <c r="O364" i="4"/>
  <c r="N364" i="4"/>
  <c r="M364" i="4"/>
  <c r="L364" i="4"/>
  <c r="K364" i="4"/>
  <c r="J364" i="4"/>
  <c r="I364" i="4"/>
  <c r="H364" i="4"/>
  <c r="G364" i="4"/>
  <c r="F364" i="4"/>
  <c r="E364" i="4"/>
  <c r="D364" i="4"/>
  <c r="C364" i="4"/>
  <c r="S363" i="4"/>
  <c r="R363" i="4"/>
  <c r="Q363" i="4"/>
  <c r="O363" i="4"/>
  <c r="N363" i="4"/>
  <c r="M363" i="4"/>
  <c r="L363" i="4"/>
  <c r="K363" i="4"/>
  <c r="J363" i="4"/>
  <c r="I363" i="4"/>
  <c r="H363" i="4"/>
  <c r="G363" i="4"/>
  <c r="F363" i="4"/>
  <c r="E363" i="4"/>
  <c r="D363" i="4"/>
  <c r="C363" i="4"/>
  <c r="S362" i="4"/>
  <c r="R362" i="4"/>
  <c r="Q362" i="4"/>
  <c r="P362" i="4"/>
  <c r="N362" i="4"/>
  <c r="M362" i="4"/>
  <c r="L362" i="4"/>
  <c r="K362" i="4"/>
  <c r="J362" i="4"/>
  <c r="I362" i="4"/>
  <c r="H362" i="4"/>
  <c r="G362" i="4"/>
  <c r="F362" i="4"/>
  <c r="E362" i="4"/>
  <c r="D362" i="4"/>
  <c r="C362" i="4"/>
  <c r="S361" i="4"/>
  <c r="R361" i="4"/>
  <c r="Q361" i="4"/>
  <c r="P361" i="4"/>
  <c r="O361" i="4"/>
  <c r="M361" i="4"/>
  <c r="L361" i="4"/>
  <c r="K361" i="4"/>
  <c r="J361" i="4"/>
  <c r="I361" i="4"/>
  <c r="H361" i="4"/>
  <c r="G361" i="4"/>
  <c r="F361" i="4"/>
  <c r="E361" i="4"/>
  <c r="D361" i="4"/>
  <c r="C361" i="4"/>
  <c r="S360" i="4"/>
  <c r="R360" i="4"/>
  <c r="Q360" i="4"/>
  <c r="P360" i="4"/>
  <c r="O360" i="4"/>
  <c r="N360" i="4"/>
  <c r="L360" i="4"/>
  <c r="K360" i="4"/>
  <c r="J360" i="4"/>
  <c r="I360" i="4"/>
  <c r="H360" i="4"/>
  <c r="G360" i="4"/>
  <c r="F360" i="4"/>
  <c r="E360" i="4"/>
  <c r="D360" i="4"/>
  <c r="C360" i="4"/>
  <c r="S359" i="4"/>
  <c r="R359" i="4"/>
  <c r="Q359" i="4"/>
  <c r="P359" i="4"/>
  <c r="O359" i="4"/>
  <c r="N359" i="4"/>
  <c r="M359" i="4"/>
  <c r="K359" i="4"/>
  <c r="J359" i="4"/>
  <c r="I359" i="4"/>
  <c r="H359" i="4"/>
  <c r="G359" i="4"/>
  <c r="F359" i="4"/>
  <c r="E359" i="4"/>
  <c r="D359" i="4"/>
  <c r="C359" i="4"/>
  <c r="S358" i="4"/>
  <c r="R358" i="4"/>
  <c r="Q358" i="4"/>
  <c r="P358" i="4"/>
  <c r="O358" i="4"/>
  <c r="N358" i="4"/>
  <c r="M358" i="4"/>
  <c r="L358" i="4"/>
  <c r="J358" i="4"/>
  <c r="I358" i="4"/>
  <c r="H358" i="4"/>
  <c r="G358" i="4"/>
  <c r="F358" i="4"/>
  <c r="E358" i="4"/>
  <c r="D358" i="4"/>
  <c r="C358" i="4"/>
  <c r="S357" i="4"/>
  <c r="R357" i="4"/>
  <c r="Q357" i="4"/>
  <c r="P357" i="4"/>
  <c r="O357" i="4"/>
  <c r="N357" i="4"/>
  <c r="M357" i="4"/>
  <c r="L357" i="4"/>
  <c r="K357" i="4"/>
  <c r="J357" i="4"/>
  <c r="I357" i="4"/>
  <c r="H357" i="4"/>
  <c r="G357" i="4"/>
  <c r="F357" i="4"/>
  <c r="E357" i="4"/>
  <c r="D357" i="4"/>
  <c r="C357" i="4"/>
  <c r="S356" i="4"/>
  <c r="R356" i="4"/>
  <c r="Q356" i="4"/>
  <c r="P356" i="4"/>
  <c r="O356" i="4"/>
  <c r="N356" i="4"/>
  <c r="M356" i="4"/>
  <c r="L356" i="4"/>
  <c r="K356" i="4"/>
  <c r="J356" i="4"/>
  <c r="H356" i="4"/>
  <c r="G356" i="4"/>
  <c r="F356" i="4"/>
  <c r="E356" i="4"/>
  <c r="D356" i="4"/>
  <c r="C356" i="4"/>
  <c r="S355" i="4"/>
  <c r="R355" i="4"/>
  <c r="Q355" i="4"/>
  <c r="P355" i="4"/>
  <c r="O355" i="4"/>
  <c r="N355" i="4"/>
  <c r="M355" i="4"/>
  <c r="L355" i="4"/>
  <c r="K355" i="4"/>
  <c r="J355" i="4"/>
  <c r="I355" i="4"/>
  <c r="G355" i="4"/>
  <c r="F355" i="4"/>
  <c r="E355" i="4"/>
  <c r="D355" i="4"/>
  <c r="C355" i="4"/>
  <c r="S354" i="4"/>
  <c r="R354" i="4"/>
  <c r="Q354" i="4"/>
  <c r="P354" i="4"/>
  <c r="O354" i="4"/>
  <c r="N354" i="4"/>
  <c r="M354" i="4"/>
  <c r="L354" i="4"/>
  <c r="K354" i="4"/>
  <c r="J354" i="4"/>
  <c r="I354" i="4"/>
  <c r="H354" i="4"/>
  <c r="F354" i="4"/>
  <c r="E354" i="4"/>
  <c r="D354" i="4"/>
  <c r="C354" i="4"/>
  <c r="S353" i="4"/>
  <c r="R353" i="4"/>
  <c r="Q353" i="4"/>
  <c r="P353" i="4"/>
  <c r="O353" i="4"/>
  <c r="N353" i="4"/>
  <c r="M353" i="4"/>
  <c r="L353" i="4"/>
  <c r="K353" i="4"/>
  <c r="J353" i="4"/>
  <c r="I353" i="4"/>
  <c r="H353" i="4"/>
  <c r="G353" i="4"/>
  <c r="E353" i="4"/>
  <c r="D353" i="4"/>
  <c r="C353" i="4"/>
  <c r="S352" i="4"/>
  <c r="R352" i="4"/>
  <c r="Q352" i="4"/>
  <c r="P352" i="4"/>
  <c r="O352" i="4"/>
  <c r="N352" i="4"/>
  <c r="M352" i="4"/>
  <c r="L352" i="4"/>
  <c r="K352" i="4"/>
  <c r="J352" i="4"/>
  <c r="I352" i="4"/>
  <c r="H352" i="4"/>
  <c r="G352" i="4"/>
  <c r="F352" i="4"/>
  <c r="D352" i="4"/>
  <c r="C352" i="4"/>
  <c r="S351" i="4"/>
  <c r="R351" i="4"/>
  <c r="Q351" i="4"/>
  <c r="P351" i="4"/>
  <c r="O351" i="4"/>
  <c r="N351" i="4"/>
  <c r="M351" i="4"/>
  <c r="L351" i="4"/>
  <c r="K351" i="4"/>
  <c r="J351" i="4"/>
  <c r="I351" i="4"/>
  <c r="H351" i="4"/>
  <c r="G351" i="4"/>
  <c r="F351" i="4"/>
  <c r="E351" i="4"/>
  <c r="D351" i="4"/>
  <c r="C351" i="4"/>
  <c r="S350" i="4"/>
  <c r="R350" i="4"/>
  <c r="Q350" i="4"/>
  <c r="P350" i="4"/>
  <c r="O350" i="4"/>
  <c r="N350" i="4"/>
  <c r="M350" i="4"/>
  <c r="L350" i="4"/>
  <c r="K350" i="4"/>
  <c r="J350" i="4"/>
  <c r="I350" i="4"/>
  <c r="H350" i="4"/>
  <c r="G350" i="4"/>
  <c r="F350" i="4"/>
  <c r="E350" i="4"/>
  <c r="D350" i="4"/>
  <c r="P340" i="4"/>
  <c r="Q364" i="4" s="1"/>
  <c r="H340" i="4"/>
  <c r="I356" i="4" s="1"/>
  <c r="G340" i="4"/>
  <c r="H355" i="4" s="1"/>
  <c r="Q328" i="4"/>
  <c r="Q340" i="4" s="1"/>
  <c r="R365" i="4" s="1"/>
  <c r="P328" i="4"/>
  <c r="O328" i="4"/>
  <c r="O340" i="4" s="1"/>
  <c r="P363" i="4" s="1"/>
  <c r="N328" i="4"/>
  <c r="N340" i="4" s="1"/>
  <c r="O362" i="4" s="1"/>
  <c r="K328" i="4"/>
  <c r="K340" i="4" s="1"/>
  <c r="L359" i="4" s="1"/>
  <c r="I328" i="4"/>
  <c r="I340" i="4" s="1"/>
  <c r="H328" i="4"/>
  <c r="G328" i="4"/>
  <c r="F328" i="4"/>
  <c r="F340" i="4" s="1"/>
  <c r="G354" i="4" s="1"/>
  <c r="C328" i="4"/>
  <c r="C340" i="4" s="1"/>
  <c r="B328" i="4" a="1"/>
  <c r="M328" i="4" s="1"/>
  <c r="M340" i="4" s="1"/>
  <c r="N361" i="4" s="1"/>
  <c r="B328" i="4"/>
  <c r="B340" i="4" s="1"/>
  <c r="R268" i="4"/>
  <c r="Q268" i="4"/>
  <c r="P268" i="4"/>
  <c r="O268" i="4"/>
  <c r="N268" i="4"/>
  <c r="M268" i="4"/>
  <c r="L268" i="4"/>
  <c r="K268" i="4"/>
  <c r="J268" i="4"/>
  <c r="I268" i="4"/>
  <c r="H268" i="4"/>
  <c r="G268" i="4"/>
  <c r="F268" i="4"/>
  <c r="E268" i="4"/>
  <c r="D268" i="4"/>
  <c r="C268" i="4"/>
  <c r="S267" i="4"/>
  <c r="Q267" i="4"/>
  <c r="P267" i="4"/>
  <c r="O267" i="4"/>
  <c r="N267" i="4"/>
  <c r="M267" i="4"/>
  <c r="L267" i="4"/>
  <c r="K267" i="4"/>
  <c r="J267" i="4"/>
  <c r="I267" i="4"/>
  <c r="H267" i="4"/>
  <c r="G267" i="4"/>
  <c r="F267" i="4"/>
  <c r="E267" i="4"/>
  <c r="D267" i="4"/>
  <c r="C267" i="4"/>
  <c r="S266" i="4"/>
  <c r="R266" i="4"/>
  <c r="P266" i="4"/>
  <c r="O266" i="4"/>
  <c r="N266" i="4"/>
  <c r="M266" i="4"/>
  <c r="L266" i="4"/>
  <c r="K266" i="4"/>
  <c r="J266" i="4"/>
  <c r="I266" i="4"/>
  <c r="H266" i="4"/>
  <c r="G266" i="4"/>
  <c r="F266" i="4"/>
  <c r="E266" i="4"/>
  <c r="D266" i="4"/>
  <c r="C266" i="4"/>
  <c r="S265" i="4"/>
  <c r="R265" i="4"/>
  <c r="Q265" i="4"/>
  <c r="P265" i="4"/>
  <c r="O265" i="4"/>
  <c r="N265" i="4"/>
  <c r="M265" i="4"/>
  <c r="L265" i="4"/>
  <c r="K265" i="4"/>
  <c r="J265" i="4"/>
  <c r="I265" i="4"/>
  <c r="H265" i="4"/>
  <c r="G265" i="4"/>
  <c r="F265" i="4"/>
  <c r="E265" i="4"/>
  <c r="D265" i="4"/>
  <c r="C265" i="4"/>
  <c r="S264" i="4"/>
  <c r="R264" i="4"/>
  <c r="Q264" i="4"/>
  <c r="P264" i="4"/>
  <c r="N264" i="4"/>
  <c r="M264" i="4"/>
  <c r="L264" i="4"/>
  <c r="K264" i="4"/>
  <c r="J264" i="4"/>
  <c r="I264" i="4"/>
  <c r="H264" i="4"/>
  <c r="G264" i="4"/>
  <c r="F264" i="4"/>
  <c r="E264" i="4"/>
  <c r="D264" i="4"/>
  <c r="C264" i="4"/>
  <c r="S263" i="4"/>
  <c r="R263" i="4"/>
  <c r="Q263" i="4"/>
  <c r="P263" i="4"/>
  <c r="O263" i="4"/>
  <c r="M263" i="4"/>
  <c r="L263" i="4"/>
  <c r="K263" i="4"/>
  <c r="J263" i="4"/>
  <c r="I263" i="4"/>
  <c r="H263" i="4"/>
  <c r="G263" i="4"/>
  <c r="F263" i="4"/>
  <c r="E263" i="4"/>
  <c r="D263" i="4"/>
  <c r="C263" i="4"/>
  <c r="S262" i="4"/>
  <c r="R262" i="4"/>
  <c r="Q262" i="4"/>
  <c r="P262" i="4"/>
  <c r="O262" i="4"/>
  <c r="N262" i="4"/>
  <c r="M262" i="4"/>
  <c r="L262" i="4"/>
  <c r="K262" i="4"/>
  <c r="J262" i="4"/>
  <c r="I262" i="4"/>
  <c r="H262" i="4"/>
  <c r="G262" i="4"/>
  <c r="F262" i="4"/>
  <c r="E262" i="4"/>
  <c r="D262" i="4"/>
  <c r="C262" i="4"/>
  <c r="S261" i="4"/>
  <c r="R261" i="4"/>
  <c r="Q261" i="4"/>
  <c r="P261" i="4"/>
  <c r="O261" i="4"/>
  <c r="N261" i="4"/>
  <c r="M261" i="4"/>
  <c r="L261" i="4"/>
  <c r="K261" i="4"/>
  <c r="J261" i="4"/>
  <c r="I261" i="4"/>
  <c r="H261" i="4"/>
  <c r="G261" i="4"/>
  <c r="F261" i="4"/>
  <c r="E261" i="4"/>
  <c r="D261" i="4"/>
  <c r="C261" i="4"/>
  <c r="S260" i="4"/>
  <c r="R260" i="4"/>
  <c r="Q260" i="4"/>
  <c r="P260" i="4"/>
  <c r="O260" i="4"/>
  <c r="N260" i="4"/>
  <c r="M260" i="4"/>
  <c r="L260" i="4"/>
  <c r="J260" i="4"/>
  <c r="I260" i="4"/>
  <c r="H260" i="4"/>
  <c r="G260" i="4"/>
  <c r="F260" i="4"/>
  <c r="E260" i="4"/>
  <c r="D260" i="4"/>
  <c r="C260" i="4"/>
  <c r="S259" i="4"/>
  <c r="R259" i="4"/>
  <c r="Q259" i="4"/>
  <c r="P259" i="4"/>
  <c r="O259" i="4"/>
  <c r="N259" i="4"/>
  <c r="M259" i="4"/>
  <c r="L259" i="4"/>
  <c r="K259" i="4"/>
  <c r="I259" i="4"/>
  <c r="H259" i="4"/>
  <c r="G259" i="4"/>
  <c r="F259" i="4"/>
  <c r="E259" i="4"/>
  <c r="D259" i="4"/>
  <c r="C259" i="4"/>
  <c r="S258" i="4"/>
  <c r="R258" i="4"/>
  <c r="Q258" i="4"/>
  <c r="P258" i="4"/>
  <c r="O258" i="4"/>
  <c r="N258" i="4"/>
  <c r="M258" i="4"/>
  <c r="L258" i="4"/>
  <c r="K258" i="4"/>
  <c r="J258" i="4"/>
  <c r="I258" i="4"/>
  <c r="H258" i="4"/>
  <c r="G258" i="4"/>
  <c r="F258" i="4"/>
  <c r="E258" i="4"/>
  <c r="D258" i="4"/>
  <c r="C258" i="4"/>
  <c r="S257" i="4"/>
  <c r="R257" i="4"/>
  <c r="Q257" i="4"/>
  <c r="P257" i="4"/>
  <c r="O257" i="4"/>
  <c r="N257" i="4"/>
  <c r="M257" i="4"/>
  <c r="L257" i="4"/>
  <c r="K257" i="4"/>
  <c r="J257" i="4"/>
  <c r="I257" i="4"/>
  <c r="H257" i="4"/>
  <c r="G257" i="4"/>
  <c r="F257" i="4"/>
  <c r="E257" i="4"/>
  <c r="D257" i="4"/>
  <c r="C257" i="4"/>
  <c r="S256" i="4"/>
  <c r="R256" i="4"/>
  <c r="Q256" i="4"/>
  <c r="P256" i="4"/>
  <c r="O256" i="4"/>
  <c r="N256" i="4"/>
  <c r="M256" i="4"/>
  <c r="L256" i="4"/>
  <c r="K256" i="4"/>
  <c r="J256" i="4"/>
  <c r="I256" i="4"/>
  <c r="H256" i="4"/>
  <c r="F256" i="4"/>
  <c r="E256" i="4"/>
  <c r="D256" i="4"/>
  <c r="C256" i="4"/>
  <c r="S255" i="4"/>
  <c r="R255" i="4"/>
  <c r="Q255" i="4"/>
  <c r="P255" i="4"/>
  <c r="O255" i="4"/>
  <c r="N255" i="4"/>
  <c r="M255" i="4"/>
  <c r="L255" i="4"/>
  <c r="K255" i="4"/>
  <c r="J255" i="4"/>
  <c r="I255" i="4"/>
  <c r="H255" i="4"/>
  <c r="G255" i="4"/>
  <c r="E255" i="4"/>
  <c r="D255" i="4"/>
  <c r="C255" i="4"/>
  <c r="S254" i="4"/>
  <c r="R254" i="4"/>
  <c r="Q254" i="4"/>
  <c r="P254" i="4"/>
  <c r="O254" i="4"/>
  <c r="N254" i="4"/>
  <c r="M254" i="4"/>
  <c r="L254" i="4"/>
  <c r="K254" i="4"/>
  <c r="J254" i="4"/>
  <c r="I254" i="4"/>
  <c r="H254" i="4"/>
  <c r="G254" i="4"/>
  <c r="F254" i="4"/>
  <c r="E254" i="4"/>
  <c r="D254" i="4"/>
  <c r="C254" i="4"/>
  <c r="S253" i="4"/>
  <c r="R253" i="4"/>
  <c r="Q253" i="4"/>
  <c r="P253" i="4"/>
  <c r="O253" i="4"/>
  <c r="N253" i="4"/>
  <c r="M253" i="4"/>
  <c r="L253" i="4"/>
  <c r="K253" i="4"/>
  <c r="J253" i="4"/>
  <c r="I253" i="4"/>
  <c r="H253" i="4"/>
  <c r="G253" i="4"/>
  <c r="F253" i="4"/>
  <c r="E253" i="4"/>
  <c r="D253" i="4"/>
  <c r="C253" i="4"/>
  <c r="S252" i="4"/>
  <c r="R252" i="4"/>
  <c r="Q252" i="4"/>
  <c r="P252" i="4"/>
  <c r="O252" i="4"/>
  <c r="N252" i="4"/>
  <c r="M252" i="4"/>
  <c r="L252" i="4"/>
  <c r="K252" i="4"/>
  <c r="J252" i="4"/>
  <c r="I252" i="4"/>
  <c r="H252" i="4"/>
  <c r="G252" i="4"/>
  <c r="F252" i="4"/>
  <c r="E252" i="4"/>
  <c r="D252" i="4"/>
  <c r="R244" i="4"/>
  <c r="Q244" i="4"/>
  <c r="P244" i="4"/>
  <c r="O244" i="4"/>
  <c r="N244" i="4"/>
  <c r="M244" i="4"/>
  <c r="L244" i="4"/>
  <c r="K244" i="4"/>
  <c r="J244" i="4"/>
  <c r="I244" i="4"/>
  <c r="H244" i="4"/>
  <c r="G244" i="4"/>
  <c r="F244" i="4"/>
  <c r="E244" i="4"/>
  <c r="D244" i="4"/>
  <c r="C244" i="4"/>
  <c r="S243" i="4"/>
  <c r="Q243" i="4"/>
  <c r="P243" i="4"/>
  <c r="O243" i="4"/>
  <c r="N243" i="4"/>
  <c r="M243" i="4"/>
  <c r="L243" i="4"/>
  <c r="K243" i="4"/>
  <c r="J243" i="4"/>
  <c r="I243" i="4"/>
  <c r="H243" i="4"/>
  <c r="G243" i="4"/>
  <c r="F243" i="4"/>
  <c r="E243" i="4"/>
  <c r="D243" i="4"/>
  <c r="C243" i="4"/>
  <c r="S242" i="4"/>
  <c r="R242" i="4"/>
  <c r="P242" i="4"/>
  <c r="O242" i="4"/>
  <c r="N242" i="4"/>
  <c r="M242" i="4"/>
  <c r="L242" i="4"/>
  <c r="K242" i="4"/>
  <c r="J242" i="4"/>
  <c r="I242" i="4"/>
  <c r="H242" i="4"/>
  <c r="G242" i="4"/>
  <c r="F242" i="4"/>
  <c r="E242" i="4"/>
  <c r="D242" i="4"/>
  <c r="C242" i="4"/>
  <c r="S241" i="4"/>
  <c r="R241" i="4"/>
  <c r="Q241" i="4"/>
  <c r="P241" i="4"/>
  <c r="O241" i="4"/>
  <c r="N241" i="4"/>
  <c r="M241" i="4"/>
  <c r="L241" i="4"/>
  <c r="K241" i="4"/>
  <c r="J241" i="4"/>
  <c r="I241" i="4"/>
  <c r="H241" i="4"/>
  <c r="G241" i="4"/>
  <c r="F241" i="4"/>
  <c r="E241" i="4"/>
  <c r="D241" i="4"/>
  <c r="C241" i="4"/>
  <c r="S240" i="4"/>
  <c r="R240" i="4"/>
  <c r="Q240" i="4"/>
  <c r="P240" i="4"/>
  <c r="N240" i="4"/>
  <c r="M240" i="4"/>
  <c r="L240" i="4"/>
  <c r="K240" i="4"/>
  <c r="J240" i="4"/>
  <c r="I240" i="4"/>
  <c r="H240" i="4"/>
  <c r="G240" i="4"/>
  <c r="F240" i="4"/>
  <c r="E240" i="4"/>
  <c r="D240" i="4"/>
  <c r="C240" i="4"/>
  <c r="S239" i="4"/>
  <c r="R239" i="4"/>
  <c r="Q239" i="4"/>
  <c r="P239" i="4"/>
  <c r="O239" i="4"/>
  <c r="M239" i="4"/>
  <c r="L239" i="4"/>
  <c r="K239" i="4"/>
  <c r="J239" i="4"/>
  <c r="I239" i="4"/>
  <c r="H239" i="4"/>
  <c r="G239" i="4"/>
  <c r="F239" i="4"/>
  <c r="E239" i="4"/>
  <c r="D239" i="4"/>
  <c r="C239" i="4"/>
  <c r="S238" i="4"/>
  <c r="R238" i="4"/>
  <c r="Q238" i="4"/>
  <c r="P238" i="4"/>
  <c r="O238" i="4"/>
  <c r="N238" i="4"/>
  <c r="L238" i="4"/>
  <c r="K238" i="4"/>
  <c r="J238" i="4"/>
  <c r="I238" i="4"/>
  <c r="H238" i="4"/>
  <c r="G238" i="4"/>
  <c r="F238" i="4"/>
  <c r="E238" i="4"/>
  <c r="D238" i="4"/>
  <c r="C238" i="4"/>
  <c r="S237" i="4"/>
  <c r="R237" i="4"/>
  <c r="Q237" i="4"/>
  <c r="P237" i="4"/>
  <c r="O237" i="4"/>
  <c r="N237" i="4"/>
  <c r="M237" i="4"/>
  <c r="L237" i="4"/>
  <c r="K237" i="4"/>
  <c r="J237" i="4"/>
  <c r="I237" i="4"/>
  <c r="H237" i="4"/>
  <c r="G237" i="4"/>
  <c r="F237" i="4"/>
  <c r="E237" i="4"/>
  <c r="D237" i="4"/>
  <c r="C237" i="4"/>
  <c r="S236" i="4"/>
  <c r="R236" i="4"/>
  <c r="Q236" i="4"/>
  <c r="P236" i="4"/>
  <c r="O236" i="4"/>
  <c r="N236" i="4"/>
  <c r="M236" i="4"/>
  <c r="L236" i="4"/>
  <c r="J236" i="4"/>
  <c r="I236" i="4"/>
  <c r="H236" i="4"/>
  <c r="G236" i="4"/>
  <c r="F236" i="4"/>
  <c r="E236" i="4"/>
  <c r="D236" i="4"/>
  <c r="C236" i="4"/>
  <c r="S235" i="4"/>
  <c r="R235" i="4"/>
  <c r="Q235" i="4"/>
  <c r="P235" i="4"/>
  <c r="O235" i="4"/>
  <c r="N235" i="4"/>
  <c r="M235" i="4"/>
  <c r="L235" i="4"/>
  <c r="K235" i="4"/>
  <c r="I235" i="4"/>
  <c r="H235" i="4"/>
  <c r="G235" i="4"/>
  <c r="F235" i="4"/>
  <c r="E235" i="4"/>
  <c r="D235" i="4"/>
  <c r="C235" i="4"/>
  <c r="S234" i="4"/>
  <c r="R234" i="4"/>
  <c r="Q234" i="4"/>
  <c r="P234" i="4"/>
  <c r="O234" i="4"/>
  <c r="N234" i="4"/>
  <c r="M234" i="4"/>
  <c r="L234" i="4"/>
  <c r="K234" i="4"/>
  <c r="J234" i="4"/>
  <c r="H234" i="4"/>
  <c r="G234" i="4"/>
  <c r="F234" i="4"/>
  <c r="E234" i="4"/>
  <c r="D234" i="4"/>
  <c r="C234" i="4"/>
  <c r="S233" i="4"/>
  <c r="R233" i="4"/>
  <c r="Q233" i="4"/>
  <c r="P233" i="4"/>
  <c r="O233" i="4"/>
  <c r="N233" i="4"/>
  <c r="M233" i="4"/>
  <c r="L233" i="4"/>
  <c r="K233" i="4"/>
  <c r="J233" i="4"/>
  <c r="I233" i="4"/>
  <c r="H233" i="4"/>
  <c r="G233" i="4"/>
  <c r="F233" i="4"/>
  <c r="E233" i="4"/>
  <c r="D233" i="4"/>
  <c r="C233" i="4"/>
  <c r="S232" i="4"/>
  <c r="R232" i="4"/>
  <c r="Q232" i="4"/>
  <c r="P232" i="4"/>
  <c r="O232" i="4"/>
  <c r="N232" i="4"/>
  <c r="M232" i="4"/>
  <c r="L232" i="4"/>
  <c r="K232" i="4"/>
  <c r="J232" i="4"/>
  <c r="I232" i="4"/>
  <c r="H232" i="4"/>
  <c r="F232" i="4"/>
  <c r="E232" i="4"/>
  <c r="D232" i="4"/>
  <c r="C232" i="4"/>
  <c r="S231" i="4"/>
  <c r="R231" i="4"/>
  <c r="Q231" i="4"/>
  <c r="P231" i="4"/>
  <c r="O231" i="4"/>
  <c r="N231" i="4"/>
  <c r="M231" i="4"/>
  <c r="L231" i="4"/>
  <c r="K231" i="4"/>
  <c r="J231" i="4"/>
  <c r="I231" i="4"/>
  <c r="H231" i="4"/>
  <c r="G231" i="4"/>
  <c r="F231" i="4"/>
  <c r="E231" i="4"/>
  <c r="D231" i="4"/>
  <c r="C231" i="4"/>
  <c r="S230" i="4"/>
  <c r="R230" i="4"/>
  <c r="Q230" i="4"/>
  <c r="P230" i="4"/>
  <c r="O230" i="4"/>
  <c r="N230" i="4"/>
  <c r="M230" i="4"/>
  <c r="L230" i="4"/>
  <c r="K230" i="4"/>
  <c r="J230" i="4"/>
  <c r="I230" i="4"/>
  <c r="H230" i="4"/>
  <c r="G230" i="4"/>
  <c r="F230" i="4"/>
  <c r="E230" i="4"/>
  <c r="D230" i="4"/>
  <c r="C230" i="4"/>
  <c r="S229" i="4"/>
  <c r="R229" i="4"/>
  <c r="Q229" i="4"/>
  <c r="P229" i="4"/>
  <c r="O229" i="4"/>
  <c r="N229" i="4"/>
  <c r="M229" i="4"/>
  <c r="L229" i="4"/>
  <c r="K229" i="4"/>
  <c r="J229" i="4"/>
  <c r="I229" i="4"/>
  <c r="H229" i="4"/>
  <c r="G229" i="4"/>
  <c r="F229" i="4"/>
  <c r="E229" i="4"/>
  <c r="D229" i="4"/>
  <c r="C229" i="4"/>
  <c r="S228" i="4"/>
  <c r="R228" i="4"/>
  <c r="Q228" i="4"/>
  <c r="P228" i="4"/>
  <c r="O228" i="4"/>
  <c r="N228" i="4"/>
  <c r="M228" i="4"/>
  <c r="L228" i="4"/>
  <c r="K228" i="4"/>
  <c r="J228" i="4"/>
  <c r="I228" i="4"/>
  <c r="H228" i="4"/>
  <c r="G228" i="4"/>
  <c r="F228" i="4"/>
  <c r="E228" i="4"/>
  <c r="D228" i="4"/>
  <c r="C228" i="4"/>
  <c r="R219" i="4"/>
  <c r="S268" i="4" s="1"/>
  <c r="Q219" i="4"/>
  <c r="P219" i="4"/>
  <c r="Q242" i="4" s="1"/>
  <c r="O219" i="4"/>
  <c r="N219" i="4"/>
  <c r="M219" i="4"/>
  <c r="N263" i="4" s="1"/>
  <c r="L219" i="4"/>
  <c r="M238" i="4" s="1"/>
  <c r="K219" i="4"/>
  <c r="J219" i="4"/>
  <c r="K260" i="4" s="1"/>
  <c r="I219" i="4"/>
  <c r="H219" i="4"/>
  <c r="I234" i="4" s="1"/>
  <c r="G219" i="4"/>
  <c r="F219" i="4"/>
  <c r="E219" i="4"/>
  <c r="F255" i="4" s="1"/>
  <c r="D219" i="4"/>
  <c r="C219" i="4"/>
  <c r="B219" i="4"/>
  <c r="S58" i="4"/>
  <c r="R58" i="4"/>
  <c r="Q58" i="4"/>
  <c r="P58" i="4"/>
  <c r="O58" i="4"/>
  <c r="N58" i="4"/>
  <c r="M58" i="4"/>
  <c r="L58" i="4"/>
  <c r="K58" i="4"/>
  <c r="J58" i="4"/>
  <c r="I58" i="4"/>
  <c r="H58" i="4"/>
  <c r="G58" i="4"/>
  <c r="F58" i="4"/>
  <c r="E58" i="4"/>
  <c r="D58" i="4"/>
  <c r="C58" i="4"/>
  <c r="S57" i="4"/>
  <c r="R57" i="4"/>
  <c r="Q57" i="4"/>
  <c r="P57" i="4"/>
  <c r="O57" i="4"/>
  <c r="N57" i="4"/>
  <c r="M57" i="4"/>
  <c r="L57" i="4"/>
  <c r="K57" i="4"/>
  <c r="J57" i="4"/>
  <c r="I57" i="4"/>
  <c r="H57" i="4"/>
  <c r="G57" i="4"/>
  <c r="F57" i="4"/>
  <c r="E57" i="4"/>
  <c r="D57" i="4"/>
  <c r="C57" i="4"/>
  <c r="S56" i="4"/>
  <c r="R56" i="4"/>
  <c r="Q56" i="4"/>
  <c r="P56" i="4"/>
  <c r="O56" i="4"/>
  <c r="N56" i="4"/>
  <c r="M56" i="4"/>
  <c r="L56" i="4"/>
  <c r="K56" i="4"/>
  <c r="J56" i="4"/>
  <c r="I56" i="4"/>
  <c r="H56" i="4"/>
  <c r="G56" i="4"/>
  <c r="F56" i="4"/>
  <c r="E56" i="4"/>
  <c r="D56" i="4"/>
  <c r="C56" i="4"/>
  <c r="S55" i="4"/>
  <c r="R55" i="4"/>
  <c r="Q55" i="4"/>
  <c r="P55" i="4"/>
  <c r="O55" i="4"/>
  <c r="N55" i="4"/>
  <c r="M55" i="4"/>
  <c r="L55" i="4"/>
  <c r="K55" i="4"/>
  <c r="J55" i="4"/>
  <c r="I55" i="4"/>
  <c r="H55" i="4"/>
  <c r="G55" i="4"/>
  <c r="F55" i="4"/>
  <c r="E55" i="4"/>
  <c r="D55" i="4"/>
  <c r="C55" i="4"/>
  <c r="S54" i="4"/>
  <c r="R54" i="4"/>
  <c r="Q54" i="4"/>
  <c r="P54" i="4"/>
  <c r="O54" i="4"/>
  <c r="N54" i="4"/>
  <c r="M54" i="4"/>
  <c r="L54" i="4"/>
  <c r="K54" i="4"/>
  <c r="J54" i="4"/>
  <c r="I54" i="4"/>
  <c r="H54" i="4"/>
  <c r="G54" i="4"/>
  <c r="F54" i="4"/>
  <c r="E54" i="4"/>
  <c r="D54" i="4"/>
  <c r="C54" i="4"/>
  <c r="S53" i="4"/>
  <c r="R53" i="4"/>
  <c r="Q53" i="4"/>
  <c r="P53" i="4"/>
  <c r="O53" i="4"/>
  <c r="N53" i="4"/>
  <c r="M53" i="4"/>
  <c r="L53" i="4"/>
  <c r="K53" i="4"/>
  <c r="J53" i="4"/>
  <c r="I53" i="4"/>
  <c r="H53" i="4"/>
  <c r="G53" i="4"/>
  <c r="F53" i="4"/>
  <c r="E53" i="4"/>
  <c r="D53" i="4"/>
  <c r="C53" i="4"/>
  <c r="S52" i="4"/>
  <c r="R52" i="4"/>
  <c r="Q52" i="4"/>
  <c r="P52" i="4"/>
  <c r="O52" i="4"/>
  <c r="N52" i="4"/>
  <c r="M52" i="4"/>
  <c r="L52" i="4"/>
  <c r="K52" i="4"/>
  <c r="J52" i="4"/>
  <c r="I52" i="4"/>
  <c r="H52" i="4"/>
  <c r="G52" i="4"/>
  <c r="F52" i="4"/>
  <c r="E52" i="4"/>
  <c r="D52" i="4"/>
  <c r="C52" i="4"/>
  <c r="V127" i="4" s="1"/>
  <c r="E155" i="4" s="1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S50" i="4"/>
  <c r="R50" i="4"/>
  <c r="Q50" i="4"/>
  <c r="P50" i="4"/>
  <c r="O50" i="4"/>
  <c r="N50" i="4"/>
  <c r="M50" i="4"/>
  <c r="L50" i="4"/>
  <c r="K50" i="4"/>
  <c r="J50" i="4"/>
  <c r="I50" i="4"/>
  <c r="H50" i="4"/>
  <c r="G50" i="4"/>
  <c r="F50" i="4"/>
  <c r="E50" i="4"/>
  <c r="D50" i="4"/>
  <c r="C50" i="4"/>
  <c r="S49" i="4"/>
  <c r="R49" i="4"/>
  <c r="Q49" i="4"/>
  <c r="P49" i="4"/>
  <c r="O49" i="4"/>
  <c r="N49" i="4"/>
  <c r="M49" i="4"/>
  <c r="L49" i="4"/>
  <c r="K49" i="4"/>
  <c r="J49" i="4"/>
  <c r="I49" i="4"/>
  <c r="H49" i="4"/>
  <c r="G49" i="4"/>
  <c r="F49" i="4"/>
  <c r="E49" i="4"/>
  <c r="D49" i="4"/>
  <c r="C49" i="4"/>
  <c r="S48" i="4"/>
  <c r="R48" i="4"/>
  <c r="Q48" i="4"/>
  <c r="P48" i="4"/>
  <c r="O48" i="4"/>
  <c r="N48" i="4"/>
  <c r="M48" i="4"/>
  <c r="L48" i="4"/>
  <c r="K48" i="4"/>
  <c r="J48" i="4"/>
  <c r="I48" i="4"/>
  <c r="H48" i="4"/>
  <c r="G48" i="4"/>
  <c r="F48" i="4"/>
  <c r="E48" i="4"/>
  <c r="D48" i="4"/>
  <c r="C48" i="4"/>
  <c r="S47" i="4"/>
  <c r="R47" i="4"/>
  <c r="Q47" i="4"/>
  <c r="P47" i="4"/>
  <c r="O47" i="4"/>
  <c r="N47" i="4"/>
  <c r="M47" i="4"/>
  <c r="L47" i="4"/>
  <c r="K47" i="4"/>
  <c r="J47" i="4"/>
  <c r="I47" i="4"/>
  <c r="H47" i="4"/>
  <c r="G47" i="4"/>
  <c r="F47" i="4"/>
  <c r="E47" i="4"/>
  <c r="D47" i="4"/>
  <c r="C47" i="4"/>
  <c r="S46" i="4"/>
  <c r="R46" i="4"/>
  <c r="Q46" i="4"/>
  <c r="P46" i="4"/>
  <c r="O46" i="4"/>
  <c r="N46" i="4"/>
  <c r="M46" i="4"/>
  <c r="L46" i="4"/>
  <c r="K46" i="4"/>
  <c r="J46" i="4"/>
  <c r="I46" i="4"/>
  <c r="H46" i="4"/>
  <c r="G46" i="4"/>
  <c r="F46" i="4"/>
  <c r="E46" i="4"/>
  <c r="D46" i="4"/>
  <c r="C46" i="4"/>
  <c r="S45" i="4"/>
  <c r="R45" i="4"/>
  <c r="Q45" i="4"/>
  <c r="P45" i="4"/>
  <c r="O45" i="4"/>
  <c r="N45" i="4"/>
  <c r="M45" i="4"/>
  <c r="L45" i="4"/>
  <c r="K45" i="4"/>
  <c r="J45" i="4"/>
  <c r="I45" i="4"/>
  <c r="H45" i="4"/>
  <c r="G45" i="4"/>
  <c r="F45" i="4"/>
  <c r="E45" i="4"/>
  <c r="D45" i="4"/>
  <c r="C45" i="4"/>
  <c r="S44" i="4"/>
  <c r="R44" i="4"/>
  <c r="Q44" i="4"/>
  <c r="P44" i="4"/>
  <c r="O44" i="4"/>
  <c r="N44" i="4"/>
  <c r="M44" i="4"/>
  <c r="L44" i="4"/>
  <c r="K44" i="4"/>
  <c r="J44" i="4"/>
  <c r="I44" i="4"/>
  <c r="H44" i="4"/>
  <c r="G44" i="4"/>
  <c r="F44" i="4"/>
  <c r="E44" i="4"/>
  <c r="D44" i="4"/>
  <c r="C44" i="4"/>
  <c r="V119" i="4" s="1"/>
  <c r="E147" i="4" s="1"/>
  <c r="S43" i="4"/>
  <c r="R43" i="4"/>
  <c r="Q43" i="4"/>
  <c r="P43" i="4"/>
  <c r="O43" i="4"/>
  <c r="N43" i="4"/>
  <c r="M43" i="4"/>
  <c r="L43" i="4"/>
  <c r="K43" i="4"/>
  <c r="J43" i="4"/>
  <c r="I43" i="4"/>
  <c r="H43" i="4"/>
  <c r="G43" i="4"/>
  <c r="F43" i="4"/>
  <c r="E43" i="4"/>
  <c r="D43" i="4"/>
  <c r="C43" i="4"/>
  <c r="S42" i="4"/>
  <c r="R42" i="4"/>
  <c r="R136" i="4" s="1"/>
  <c r="Q42" i="4"/>
  <c r="P42" i="4"/>
  <c r="O42" i="4"/>
  <c r="N42" i="4"/>
  <c r="M42" i="4"/>
  <c r="M136" i="4" s="1"/>
  <c r="L42" i="4"/>
  <c r="K42" i="4"/>
  <c r="J42" i="4"/>
  <c r="I42" i="4"/>
  <c r="H42" i="4"/>
  <c r="G42" i="4"/>
  <c r="F42" i="4"/>
  <c r="E42" i="4"/>
  <c r="E136" i="4" s="1"/>
  <c r="D42" i="4"/>
  <c r="C42" i="4"/>
  <c r="Q83" i="4" l="1"/>
  <c r="Q108" i="4" s="1"/>
  <c r="K81" i="4"/>
  <c r="E79" i="4"/>
  <c r="H76" i="4"/>
  <c r="E71" i="4"/>
  <c r="I67" i="4"/>
  <c r="P83" i="4"/>
  <c r="P108" i="4" s="1"/>
  <c r="H83" i="4"/>
  <c r="Q82" i="4"/>
  <c r="Q107" i="4" s="1"/>
  <c r="I82" i="4"/>
  <c r="R81" i="4"/>
  <c r="J81" i="4"/>
  <c r="J106" i="4" s="1"/>
  <c r="S80" i="4"/>
  <c r="K80" i="4"/>
  <c r="C80" i="4"/>
  <c r="C105" i="4" s="1"/>
  <c r="L79" i="4"/>
  <c r="L104" i="4" s="1"/>
  <c r="D79" i="4"/>
  <c r="D104" i="4" s="1"/>
  <c r="M78" i="4"/>
  <c r="E78" i="4"/>
  <c r="N77" i="4"/>
  <c r="N102" i="4" s="1"/>
  <c r="F77" i="4"/>
  <c r="O76" i="4"/>
  <c r="G76" i="4"/>
  <c r="G101" i="4" s="1"/>
  <c r="P75" i="4"/>
  <c r="P100" i="4" s="1"/>
  <c r="H75" i="4"/>
  <c r="Q74" i="4"/>
  <c r="I74" i="4"/>
  <c r="R73" i="4"/>
  <c r="R98" i="4" s="1"/>
  <c r="J73" i="4"/>
  <c r="S72" i="4"/>
  <c r="K72" i="4"/>
  <c r="C72" i="4"/>
  <c r="C97" i="4" s="1"/>
  <c r="L71" i="4"/>
  <c r="L96" i="4" s="1"/>
  <c r="D71" i="4"/>
  <c r="M70" i="4"/>
  <c r="E70" i="4"/>
  <c r="N69" i="4"/>
  <c r="F69" i="4"/>
  <c r="O68" i="4"/>
  <c r="G68" i="4"/>
  <c r="G93" i="4" s="1"/>
  <c r="P67" i="4"/>
  <c r="P92" i="4" s="1"/>
  <c r="H67" i="4"/>
  <c r="R82" i="4"/>
  <c r="L80" i="4"/>
  <c r="L105" i="4" s="1"/>
  <c r="N78" i="4"/>
  <c r="G77" i="4"/>
  <c r="I75" i="4"/>
  <c r="S73" i="4"/>
  <c r="S98" i="4" s="1"/>
  <c r="M71" i="4"/>
  <c r="M96" i="4" s="1"/>
  <c r="Q67" i="4"/>
  <c r="O83" i="4"/>
  <c r="G83" i="4"/>
  <c r="G108" i="4" s="1"/>
  <c r="P82" i="4"/>
  <c r="P107" i="4" s="1"/>
  <c r="H82" i="4"/>
  <c r="Q81" i="4"/>
  <c r="I81" i="4"/>
  <c r="R80" i="4"/>
  <c r="J80" i="4"/>
  <c r="S79" i="4"/>
  <c r="K79" i="4"/>
  <c r="K104" i="4" s="1"/>
  <c r="C79" i="4"/>
  <c r="C104" i="4" s="1"/>
  <c r="L78" i="4"/>
  <c r="D78" i="4"/>
  <c r="M77" i="4"/>
  <c r="E77" i="4"/>
  <c r="N76" i="4"/>
  <c r="F76" i="4"/>
  <c r="O75" i="4"/>
  <c r="O100" i="4" s="1"/>
  <c r="G75" i="4"/>
  <c r="G100" i="4" s="1"/>
  <c r="P74" i="4"/>
  <c r="H74" i="4"/>
  <c r="Q73" i="4"/>
  <c r="I73" i="4"/>
  <c r="R72" i="4"/>
  <c r="R97" i="4" s="1"/>
  <c r="J72" i="4"/>
  <c r="J97" i="4" s="1"/>
  <c r="S71" i="4"/>
  <c r="S96" i="4" s="1"/>
  <c r="K71" i="4"/>
  <c r="K96" i="4" s="1"/>
  <c r="C71" i="4"/>
  <c r="C96" i="4" s="1"/>
  <c r="L70" i="4"/>
  <c r="L95" i="4" s="1"/>
  <c r="D70" i="4"/>
  <c r="D95" i="4" s="1"/>
  <c r="M69" i="4"/>
  <c r="E69" i="4"/>
  <c r="E94" i="4" s="1"/>
  <c r="N68" i="4"/>
  <c r="N93" i="4" s="1"/>
  <c r="F68" i="4"/>
  <c r="F93" i="4" s="1"/>
  <c r="O67" i="4"/>
  <c r="O92" i="4" s="1"/>
  <c r="G67" i="4"/>
  <c r="G92" i="4" s="1"/>
  <c r="M79" i="4"/>
  <c r="H68" i="4"/>
  <c r="H93" i="4" s="1"/>
  <c r="N83" i="4"/>
  <c r="N108" i="4" s="1"/>
  <c r="F83" i="4"/>
  <c r="F108" i="4" s="1"/>
  <c r="O82" i="4"/>
  <c r="O107" i="4" s="1"/>
  <c r="G82" i="4"/>
  <c r="G107" i="4" s="1"/>
  <c r="P81" i="4"/>
  <c r="P106" i="4" s="1"/>
  <c r="H81" i="4"/>
  <c r="H106" i="4" s="1"/>
  <c r="Q80" i="4"/>
  <c r="Q105" i="4" s="1"/>
  <c r="I80" i="4"/>
  <c r="I105" i="4" s="1"/>
  <c r="R79" i="4"/>
  <c r="R104" i="4" s="1"/>
  <c r="J79" i="4"/>
  <c r="J104" i="4" s="1"/>
  <c r="S78" i="4"/>
  <c r="S103" i="4" s="1"/>
  <c r="K78" i="4"/>
  <c r="K103" i="4" s="1"/>
  <c r="C78" i="4"/>
  <c r="C103" i="4" s="1"/>
  <c r="L77" i="4"/>
  <c r="L102" i="4" s="1"/>
  <c r="D77" i="4"/>
  <c r="D102" i="4" s="1"/>
  <c r="M76" i="4"/>
  <c r="M101" i="4" s="1"/>
  <c r="E76" i="4"/>
  <c r="E101" i="4" s="1"/>
  <c r="N75" i="4"/>
  <c r="N100" i="4" s="1"/>
  <c r="F75" i="4"/>
  <c r="F100" i="4" s="1"/>
  <c r="O74" i="4"/>
  <c r="O99" i="4" s="1"/>
  <c r="G74" i="4"/>
  <c r="G99" i="4" s="1"/>
  <c r="P73" i="4"/>
  <c r="P98" i="4" s="1"/>
  <c r="H73" i="4"/>
  <c r="H98" i="4" s="1"/>
  <c r="Q72" i="4"/>
  <c r="Q97" i="4" s="1"/>
  <c r="I72" i="4"/>
  <c r="I97" i="4" s="1"/>
  <c r="R71" i="4"/>
  <c r="R96" i="4" s="1"/>
  <c r="J71" i="4"/>
  <c r="J96" i="4" s="1"/>
  <c r="S70" i="4"/>
  <c r="S95" i="4" s="1"/>
  <c r="K70" i="4"/>
  <c r="K95" i="4" s="1"/>
  <c r="C70" i="4"/>
  <c r="L69" i="4"/>
  <c r="D69" i="4"/>
  <c r="D94" i="4" s="1"/>
  <c r="M68" i="4"/>
  <c r="E68" i="4"/>
  <c r="N67" i="4"/>
  <c r="F67" i="4"/>
  <c r="I83" i="4"/>
  <c r="I108" i="4" s="1"/>
  <c r="C81" i="4"/>
  <c r="F78" i="4"/>
  <c r="P76" i="4"/>
  <c r="P101" i="4" s="1"/>
  <c r="R74" i="4"/>
  <c r="K73" i="4"/>
  <c r="L72" i="4"/>
  <c r="N70" i="4"/>
  <c r="P68" i="4"/>
  <c r="P93" i="4" s="1"/>
  <c r="M94" i="4"/>
  <c r="M83" i="4"/>
  <c r="E83" i="4"/>
  <c r="E108" i="4" s="1"/>
  <c r="N82" i="4"/>
  <c r="F82" i="4"/>
  <c r="O81" i="4"/>
  <c r="O106" i="4" s="1"/>
  <c r="G81" i="4"/>
  <c r="P80" i="4"/>
  <c r="P105" i="4" s="1"/>
  <c r="H80" i="4"/>
  <c r="H105" i="4" s="1"/>
  <c r="Q79" i="4"/>
  <c r="Q104" i="4" s="1"/>
  <c r="I79" i="4"/>
  <c r="R78" i="4"/>
  <c r="J78" i="4"/>
  <c r="S77" i="4"/>
  <c r="S102" i="4" s="1"/>
  <c r="K77" i="4"/>
  <c r="K102" i="4" s="1"/>
  <c r="C77" i="4"/>
  <c r="C102" i="4" s="1"/>
  <c r="L76" i="4"/>
  <c r="D76" i="4"/>
  <c r="D101" i="4" s="1"/>
  <c r="M75" i="4"/>
  <c r="M100" i="4" s="1"/>
  <c r="E75" i="4"/>
  <c r="E100" i="4" s="1"/>
  <c r="N74" i="4"/>
  <c r="N99" i="4" s="1"/>
  <c r="F74" i="4"/>
  <c r="F99" i="4" s="1"/>
  <c r="O73" i="4"/>
  <c r="O98" i="4" s="1"/>
  <c r="G73" i="4"/>
  <c r="G98" i="4" s="1"/>
  <c r="P72" i="4"/>
  <c r="P97" i="4" s="1"/>
  <c r="H72" i="4"/>
  <c r="H97" i="4" s="1"/>
  <c r="Q71" i="4"/>
  <c r="Q96" i="4" s="1"/>
  <c r="I71" i="4"/>
  <c r="I96" i="4" s="1"/>
  <c r="R70" i="4"/>
  <c r="R95" i="4" s="1"/>
  <c r="J70" i="4"/>
  <c r="J95" i="4" s="1"/>
  <c r="S69" i="4"/>
  <c r="S94" i="4" s="1"/>
  <c r="K69" i="4"/>
  <c r="K94" i="4" s="1"/>
  <c r="C69" i="4"/>
  <c r="C94" i="4" s="1"/>
  <c r="L68" i="4"/>
  <c r="L93" i="4" s="1"/>
  <c r="D68" i="4"/>
  <c r="D93" i="4" s="1"/>
  <c r="M67" i="4"/>
  <c r="M92" i="4" s="1"/>
  <c r="E67" i="4"/>
  <c r="E92" i="4" s="1"/>
  <c r="S81" i="4"/>
  <c r="D80" i="4"/>
  <c r="O77" i="4"/>
  <c r="O102" i="4" s="1"/>
  <c r="Q75" i="4"/>
  <c r="J74" i="4"/>
  <c r="C73" i="4"/>
  <c r="C98" i="4" s="1"/>
  <c r="D72" i="4"/>
  <c r="F70" i="4"/>
  <c r="G69" i="4"/>
  <c r="L83" i="4"/>
  <c r="L108" i="4" s="1"/>
  <c r="D83" i="4"/>
  <c r="D108" i="4" s="1"/>
  <c r="M82" i="4"/>
  <c r="E82" i="4"/>
  <c r="N81" i="4"/>
  <c r="N106" i="4" s="1"/>
  <c r="F81" i="4"/>
  <c r="O80" i="4"/>
  <c r="G80" i="4"/>
  <c r="P79" i="4"/>
  <c r="P104" i="4" s="1"/>
  <c r="H79" i="4"/>
  <c r="H104" i="4" s="1"/>
  <c r="Q78" i="4"/>
  <c r="I78" i="4"/>
  <c r="R77" i="4"/>
  <c r="R102" i="4" s="1"/>
  <c r="J77" i="4"/>
  <c r="S76" i="4"/>
  <c r="K76" i="4"/>
  <c r="C76" i="4"/>
  <c r="C101" i="4" s="1"/>
  <c r="L75" i="4"/>
  <c r="L100" i="4" s="1"/>
  <c r="D75" i="4"/>
  <c r="M74" i="4"/>
  <c r="E74" i="4"/>
  <c r="E99" i="4" s="1"/>
  <c r="N73" i="4"/>
  <c r="F73" i="4"/>
  <c r="O72" i="4"/>
  <c r="G72" i="4"/>
  <c r="G97" i="4" s="1"/>
  <c r="P71" i="4"/>
  <c r="P96" i="4" s="1"/>
  <c r="H71" i="4"/>
  <c r="Q70" i="4"/>
  <c r="I70" i="4"/>
  <c r="I95" i="4" s="1"/>
  <c r="R69" i="4"/>
  <c r="J69" i="4"/>
  <c r="S68" i="4"/>
  <c r="K68" i="4"/>
  <c r="K93" i="4" s="1"/>
  <c r="C68" i="4"/>
  <c r="C93" i="4" s="1"/>
  <c r="L67" i="4"/>
  <c r="D67" i="4"/>
  <c r="J82" i="4"/>
  <c r="O69" i="4"/>
  <c r="S83" i="4"/>
  <c r="K83" i="4"/>
  <c r="C83" i="4"/>
  <c r="L82" i="4"/>
  <c r="L107" i="4" s="1"/>
  <c r="D82" i="4"/>
  <c r="M81" i="4"/>
  <c r="E81" i="4"/>
  <c r="N80" i="4"/>
  <c r="F80" i="4"/>
  <c r="O79" i="4"/>
  <c r="G79" i="4"/>
  <c r="P78" i="4"/>
  <c r="P103" i="4" s="1"/>
  <c r="H78" i="4"/>
  <c r="Q77" i="4"/>
  <c r="I77" i="4"/>
  <c r="R76" i="4"/>
  <c r="J76" i="4"/>
  <c r="S75" i="4"/>
  <c r="K75" i="4"/>
  <c r="C75" i="4"/>
  <c r="C100" i="4" s="1"/>
  <c r="L74" i="4"/>
  <c r="D74" i="4"/>
  <c r="M73" i="4"/>
  <c r="E73" i="4"/>
  <c r="N72" i="4"/>
  <c r="F72" i="4"/>
  <c r="O71" i="4"/>
  <c r="G71" i="4"/>
  <c r="G96" i="4" s="1"/>
  <c r="P70" i="4"/>
  <c r="H70" i="4"/>
  <c r="Q69" i="4"/>
  <c r="I69" i="4"/>
  <c r="R68" i="4"/>
  <c r="J68" i="4"/>
  <c r="S67" i="4"/>
  <c r="K67" i="4"/>
  <c r="K92" i="4" s="1"/>
  <c r="C95" i="4"/>
  <c r="D136" i="4"/>
  <c r="L136" i="4"/>
  <c r="V118" i="4"/>
  <c r="E146" i="4" s="1"/>
  <c r="O93" i="4"/>
  <c r="N94" i="4"/>
  <c r="M95" i="4"/>
  <c r="K97" i="4"/>
  <c r="Q99" i="4"/>
  <c r="M103" i="4"/>
  <c r="G106" i="4"/>
  <c r="I107" i="4"/>
  <c r="N107" i="4"/>
  <c r="F136" i="4"/>
  <c r="F92" i="4"/>
  <c r="G136" i="4"/>
  <c r="O136" i="4"/>
  <c r="V121" i="4"/>
  <c r="E149" i="4" s="1"/>
  <c r="V129" i="4"/>
  <c r="E157" i="4" s="1"/>
  <c r="H100" i="4"/>
  <c r="E93" i="4"/>
  <c r="H136" i="4"/>
  <c r="P136" i="4"/>
  <c r="V122" i="4"/>
  <c r="E150" i="4" s="1"/>
  <c r="V130" i="4"/>
  <c r="E158" i="4" s="1"/>
  <c r="H92" i="4"/>
  <c r="F94" i="4"/>
  <c r="E95" i="4"/>
  <c r="D96" i="4"/>
  <c r="S97" i="4"/>
  <c r="O101" i="4"/>
  <c r="I104" i="4"/>
  <c r="K105" i="4"/>
  <c r="I136" i="4"/>
  <c r="Q136" i="4"/>
  <c r="V123" i="4"/>
  <c r="E151" i="4" s="1"/>
  <c r="V131" i="4"/>
  <c r="E159" i="4" s="1"/>
  <c r="I99" i="4"/>
  <c r="E103" i="4"/>
  <c r="R106" i="4"/>
  <c r="N136" i="4"/>
  <c r="J136" i="4"/>
  <c r="V124" i="4"/>
  <c r="E152" i="4" s="1"/>
  <c r="V132" i="4"/>
  <c r="E160" i="4" s="1"/>
  <c r="N92" i="4"/>
  <c r="M93" i="4"/>
  <c r="L94" i="4"/>
  <c r="J103" i="4"/>
  <c r="F107" i="4"/>
  <c r="H108" i="4"/>
  <c r="J259" i="4"/>
  <c r="J235" i="4"/>
  <c r="R267" i="4"/>
  <c r="R243" i="4"/>
  <c r="R103" i="4"/>
  <c r="V120" i="4"/>
  <c r="E148" i="4" s="1"/>
  <c r="L101" i="4"/>
  <c r="C136" i="4"/>
  <c r="C145" i="4" s="1" a="1"/>
  <c r="V117" i="4"/>
  <c r="E145" i="4" s="1"/>
  <c r="K136" i="4"/>
  <c r="S136" i="4"/>
  <c r="J98" i="4"/>
  <c r="F102" i="4"/>
  <c r="S105" i="4"/>
  <c r="M108" i="4"/>
  <c r="I98" i="4"/>
  <c r="Q98" i="4"/>
  <c r="H99" i="4"/>
  <c r="P99" i="4"/>
  <c r="F101" i="4"/>
  <c r="N101" i="4"/>
  <c r="E102" i="4"/>
  <c r="M102" i="4"/>
  <c r="D103" i="4"/>
  <c r="L103" i="4"/>
  <c r="S104" i="4"/>
  <c r="J105" i="4"/>
  <c r="R105" i="4"/>
  <c r="I106" i="4"/>
  <c r="Q106" i="4"/>
  <c r="H107" i="4"/>
  <c r="O108" i="4"/>
  <c r="V125" i="4"/>
  <c r="E153" i="4" s="1"/>
  <c r="V133" i="4"/>
  <c r="E161" i="4" s="1"/>
  <c r="I92" i="4"/>
  <c r="Q92" i="4"/>
  <c r="G94" i="4"/>
  <c r="O94" i="4"/>
  <c r="F95" i="4"/>
  <c r="N95" i="4"/>
  <c r="E96" i="4"/>
  <c r="D97" i="4"/>
  <c r="L97" i="4"/>
  <c r="K98" i="4"/>
  <c r="J99" i="4"/>
  <c r="R99" i="4"/>
  <c r="I100" i="4"/>
  <c r="Q100" i="4"/>
  <c r="H101" i="4"/>
  <c r="G102" i="4"/>
  <c r="F103" i="4"/>
  <c r="N103" i="4"/>
  <c r="E104" i="4"/>
  <c r="M104" i="4"/>
  <c r="D105" i="4"/>
  <c r="C106" i="4"/>
  <c r="K106" i="4"/>
  <c r="S106" i="4"/>
  <c r="J107" i="4"/>
  <c r="R107" i="4"/>
  <c r="V126" i="4"/>
  <c r="E154" i="4" s="1"/>
  <c r="C92" i="4"/>
  <c r="J92" i="4"/>
  <c r="R92" i="4"/>
  <c r="I93" i="4"/>
  <c r="Q93" i="4"/>
  <c r="H94" i="4"/>
  <c r="P94" i="4"/>
  <c r="G95" i="4"/>
  <c r="O95" i="4"/>
  <c r="F96" i="4"/>
  <c r="N96" i="4"/>
  <c r="E97" i="4"/>
  <c r="M97" i="4"/>
  <c r="D98" i="4"/>
  <c r="L98" i="4"/>
  <c r="C99" i="4"/>
  <c r="K99" i="4"/>
  <c r="S99" i="4"/>
  <c r="J100" i="4"/>
  <c r="R100" i="4"/>
  <c r="I101" i="4"/>
  <c r="Q101" i="4"/>
  <c r="H102" i="4"/>
  <c r="P102" i="4"/>
  <c r="G103" i="4"/>
  <c r="O103" i="4"/>
  <c r="F104" i="4"/>
  <c r="N104" i="4"/>
  <c r="E105" i="4"/>
  <c r="M105" i="4"/>
  <c r="D106" i="4"/>
  <c r="L106" i="4"/>
  <c r="C107" i="4"/>
  <c r="K107" i="4"/>
  <c r="S107" i="4"/>
  <c r="J108" i="4"/>
  <c r="R108" i="4"/>
  <c r="S92" i="4"/>
  <c r="J93" i="4"/>
  <c r="R93" i="4"/>
  <c r="I94" i="4"/>
  <c r="Q94" i="4"/>
  <c r="H95" i="4"/>
  <c r="P95" i="4"/>
  <c r="O96" i="4"/>
  <c r="F97" i="4"/>
  <c r="N97" i="4"/>
  <c r="E98" i="4"/>
  <c r="M98" i="4"/>
  <c r="D99" i="4"/>
  <c r="L99" i="4"/>
  <c r="K100" i="4"/>
  <c r="S100" i="4"/>
  <c r="J101" i="4"/>
  <c r="R101" i="4"/>
  <c r="I102" i="4"/>
  <c r="Q102" i="4"/>
  <c r="H103" i="4"/>
  <c r="G104" i="4"/>
  <c r="O104" i="4"/>
  <c r="F105" i="4"/>
  <c r="N105" i="4"/>
  <c r="E106" i="4"/>
  <c r="M106" i="4"/>
  <c r="D107" i="4"/>
  <c r="C108" i="4"/>
  <c r="K108" i="4"/>
  <c r="S108" i="4"/>
  <c r="G256" i="4"/>
  <c r="G232" i="4"/>
  <c r="O264" i="4"/>
  <c r="O240" i="4"/>
  <c r="V128" i="4"/>
  <c r="E156" i="4" s="1"/>
  <c r="D92" i="4"/>
  <c r="L92" i="4"/>
  <c r="S93" i="4"/>
  <c r="J94" i="4"/>
  <c r="R94" i="4"/>
  <c r="Q95" i="4"/>
  <c r="H96" i="4"/>
  <c r="O97" i="4"/>
  <c r="F98" i="4"/>
  <c r="N98" i="4"/>
  <c r="M99" i="4"/>
  <c r="D100" i="4"/>
  <c r="K101" i="4"/>
  <c r="S101" i="4"/>
  <c r="J102" i="4"/>
  <c r="I103" i="4"/>
  <c r="Q103" i="4"/>
  <c r="G105" i="4"/>
  <c r="O105" i="4"/>
  <c r="F106" i="4"/>
  <c r="E107" i="4"/>
  <c r="M107" i="4"/>
  <c r="N239" i="4"/>
  <c r="Q266" i="4"/>
  <c r="C350" i="4"/>
  <c r="D302" i="4" a="1"/>
  <c r="K236" i="4"/>
  <c r="S244" i="4"/>
  <c r="C252" i="4"/>
  <c r="J328" i="4"/>
  <c r="J340" i="4" s="1"/>
  <c r="K358" i="4" s="1"/>
  <c r="R328" i="4"/>
  <c r="R340" i="4" s="1"/>
  <c r="S366" i="4" s="1"/>
  <c r="D328" i="4"/>
  <c r="D340" i="4" s="1"/>
  <c r="E352" i="4" s="1"/>
  <c r="L328" i="4"/>
  <c r="L340" i="4" s="1"/>
  <c r="M360" i="4" s="1"/>
  <c r="E328" i="4"/>
  <c r="E340" i="4" s="1"/>
  <c r="F353" i="4" s="1"/>
  <c r="C117" i="4" l="1" a="1"/>
  <c r="D133" i="4" s="1"/>
  <c r="H117" i="4"/>
  <c r="P128" i="4"/>
  <c r="P120" i="4"/>
  <c r="D123" i="4"/>
  <c r="C133" i="4"/>
  <c r="K125" i="4"/>
  <c r="J124" i="4"/>
  <c r="N120" i="4"/>
  <c r="D311" i="4"/>
  <c r="H311" i="4" s="1"/>
  <c r="D303" i="4"/>
  <c r="H303" i="4" s="1"/>
  <c r="D318" i="4"/>
  <c r="H318" i="4" s="1"/>
  <c r="D310" i="4"/>
  <c r="H310" i="4" s="1"/>
  <c r="D315" i="4"/>
  <c r="H315" i="4" s="1"/>
  <c r="D305" i="4"/>
  <c r="H305" i="4" s="1"/>
  <c r="D314" i="4"/>
  <c r="H314" i="4" s="1"/>
  <c r="D304" i="4"/>
  <c r="H304" i="4" s="1"/>
  <c r="D313" i="4"/>
  <c r="H313" i="4" s="1"/>
  <c r="D302" i="4"/>
  <c r="H302" i="4" s="1"/>
  <c r="D312" i="4"/>
  <c r="H312" i="4" s="1"/>
  <c r="D309" i="4"/>
  <c r="H309" i="4" s="1"/>
  <c r="D316" i="4"/>
  <c r="H316" i="4" s="1"/>
  <c r="D306" i="4"/>
  <c r="H306" i="4" s="1"/>
  <c r="D317" i="4"/>
  <c r="H317" i="4" s="1"/>
  <c r="D308" i="4"/>
  <c r="H308" i="4" s="1"/>
  <c r="D307" i="4"/>
  <c r="H307" i="4" s="1"/>
  <c r="C160" i="4"/>
  <c r="C152" i="4"/>
  <c r="C145" i="4"/>
  <c r="C159" i="4"/>
  <c r="C151" i="4"/>
  <c r="C158" i="4"/>
  <c r="C150" i="4"/>
  <c r="C155" i="4"/>
  <c r="C147" i="4"/>
  <c r="C148" i="4"/>
  <c r="C146" i="4"/>
  <c r="C161" i="4"/>
  <c r="C149" i="4"/>
  <c r="C156" i="4"/>
  <c r="C154" i="4"/>
  <c r="C153" i="4"/>
  <c r="C157" i="4"/>
  <c r="D399" i="4" a="1"/>
  <c r="E120" i="4" l="1"/>
  <c r="O125" i="4"/>
  <c r="J130" i="4"/>
  <c r="H128" i="4"/>
  <c r="Q130" i="4"/>
  <c r="C129" i="4"/>
  <c r="L128" i="4"/>
  <c r="L119" i="4"/>
  <c r="I132" i="4"/>
  <c r="L133" i="4"/>
  <c r="O132" i="4"/>
  <c r="H127" i="4"/>
  <c r="R128" i="4"/>
  <c r="S124" i="4"/>
  <c r="K131" i="4"/>
  <c r="P122" i="4"/>
  <c r="G125" i="4"/>
  <c r="K120" i="4"/>
  <c r="I133" i="4"/>
  <c r="H124" i="4"/>
  <c r="R132" i="4"/>
  <c r="G130" i="4"/>
  <c r="J121" i="4"/>
  <c r="M131" i="4"/>
  <c r="S130" i="4"/>
  <c r="F120" i="4"/>
  <c r="D126" i="4"/>
  <c r="L132" i="4"/>
  <c r="K130" i="4"/>
  <c r="M127" i="4"/>
  <c r="R131" i="4"/>
  <c r="P125" i="4"/>
  <c r="D130" i="4"/>
  <c r="E117" i="4"/>
  <c r="C121" i="4"/>
  <c r="M129" i="4"/>
  <c r="L120" i="4"/>
  <c r="Q124" i="4"/>
  <c r="E129" i="4"/>
  <c r="J133" i="4"/>
  <c r="F123" i="4"/>
  <c r="S126" i="4"/>
  <c r="O130" i="4"/>
  <c r="Q119" i="4"/>
  <c r="F125" i="4"/>
  <c r="I122" i="4"/>
  <c r="M126" i="4"/>
  <c r="C117" i="4"/>
  <c r="J123" i="4"/>
  <c r="C132" i="4"/>
  <c r="L122" i="4"/>
  <c r="C131" i="4"/>
  <c r="S120" i="4"/>
  <c r="S128" i="4"/>
  <c r="J119" i="4"/>
  <c r="E127" i="4"/>
  <c r="C118" i="4"/>
  <c r="C125" i="4"/>
  <c r="N133" i="4"/>
  <c r="C123" i="4"/>
  <c r="L131" i="4"/>
  <c r="M119" i="4"/>
  <c r="Q123" i="4"/>
  <c r="E128" i="4"/>
  <c r="J132" i="4"/>
  <c r="H126" i="4"/>
  <c r="M130" i="4"/>
  <c r="M117" i="4"/>
  <c r="L121" i="4"/>
  <c r="Q125" i="4"/>
  <c r="E130" i="4"/>
  <c r="F117" i="4"/>
  <c r="D121" i="4"/>
  <c r="I125" i="4"/>
  <c r="N129" i="4"/>
  <c r="S133" i="4"/>
  <c r="N123" i="4"/>
  <c r="J127" i="4"/>
  <c r="F131" i="4"/>
  <c r="P127" i="4"/>
  <c r="R123" i="4"/>
  <c r="J120" i="4"/>
  <c r="F122" i="4"/>
  <c r="H133" i="4"/>
  <c r="G122" i="4"/>
  <c r="H118" i="4"/>
  <c r="H135" i="4" s="1"/>
  <c r="R129" i="4"/>
  <c r="P126" i="4"/>
  <c r="S122" i="4"/>
  <c r="N118" i="4"/>
  <c r="I131" i="4"/>
  <c r="Q133" i="4"/>
  <c r="C120" i="4"/>
  <c r="M128" i="4"/>
  <c r="K126" i="4"/>
  <c r="S118" i="4"/>
  <c r="K122" i="4"/>
  <c r="S129" i="4"/>
  <c r="P118" i="4"/>
  <c r="S123" i="4"/>
  <c r="E119" i="4"/>
  <c r="R133" i="4"/>
  <c r="I123" i="4"/>
  <c r="K129" i="4"/>
  <c r="G126" i="4"/>
  <c r="R130" i="4"/>
  <c r="P117" i="4"/>
  <c r="K124" i="4"/>
  <c r="E133" i="4"/>
  <c r="U133" i="4" s="1"/>
  <c r="F161" i="4" s="1"/>
  <c r="C20" i="5" s="1"/>
  <c r="K123" i="4"/>
  <c r="D132" i="4"/>
  <c r="R121" i="4"/>
  <c r="C130" i="4"/>
  <c r="G120" i="4"/>
  <c r="F128" i="4"/>
  <c r="Q118" i="4"/>
  <c r="E126" i="4"/>
  <c r="J117" i="4"/>
  <c r="J135" i="4" s="1"/>
  <c r="C124" i="4"/>
  <c r="N132" i="4"/>
  <c r="D120" i="4"/>
  <c r="I124" i="4"/>
  <c r="N128" i="4"/>
  <c r="S132" i="4"/>
  <c r="Q126" i="4"/>
  <c r="E131" i="4"/>
  <c r="D118" i="4"/>
  <c r="D122" i="4"/>
  <c r="I126" i="4"/>
  <c r="N130" i="4"/>
  <c r="N117" i="4"/>
  <c r="M121" i="4"/>
  <c r="R125" i="4"/>
  <c r="F130" i="4"/>
  <c r="I120" i="4"/>
  <c r="E124" i="4"/>
  <c r="R127" i="4"/>
  <c r="N131" i="4"/>
  <c r="O118" i="4"/>
  <c r="K132" i="4"/>
  <c r="L126" i="4"/>
  <c r="G124" i="4"/>
  <c r="C126" i="4"/>
  <c r="Q129" i="4"/>
  <c r="O121" i="4"/>
  <c r="I119" i="4"/>
  <c r="M133" i="4"/>
  <c r="J129" i="4"/>
  <c r="D127" i="4"/>
  <c r="L129" i="4"/>
  <c r="D129" i="4"/>
  <c r="O122" i="4"/>
  <c r="O120" i="4"/>
  <c r="J122" i="4"/>
  <c r="Q121" i="4"/>
  <c r="Q127" i="4"/>
  <c r="I117" i="4"/>
  <c r="H122" i="4"/>
  <c r="H123" i="4"/>
  <c r="H125" i="4"/>
  <c r="N127" i="4"/>
  <c r="P133" i="4"/>
  <c r="L130" i="4"/>
  <c r="D124" i="4"/>
  <c r="J118" i="4"/>
  <c r="M125" i="4"/>
  <c r="Q117" i="4"/>
  <c r="L124" i="4"/>
  <c r="F133" i="4"/>
  <c r="Q122" i="4"/>
  <c r="D131" i="4"/>
  <c r="F121" i="4"/>
  <c r="G129" i="4"/>
  <c r="N119" i="4"/>
  <c r="F127" i="4"/>
  <c r="G118" i="4"/>
  <c r="E125" i="4"/>
  <c r="O133" i="4"/>
  <c r="M120" i="4"/>
  <c r="R124" i="4"/>
  <c r="F129" i="4"/>
  <c r="K133" i="4"/>
  <c r="I127" i="4"/>
  <c r="O131" i="4"/>
  <c r="L118" i="4"/>
  <c r="M122" i="4"/>
  <c r="R126" i="4"/>
  <c r="G131" i="4"/>
  <c r="E118" i="4"/>
  <c r="E122" i="4"/>
  <c r="J126" i="4"/>
  <c r="P130" i="4"/>
  <c r="Q120" i="4"/>
  <c r="M124" i="4"/>
  <c r="I128" i="4"/>
  <c r="E132" i="4"/>
  <c r="C122" i="4"/>
  <c r="F118" i="4"/>
  <c r="O124" i="4"/>
  <c r="S119" i="4"/>
  <c r="Q132" i="4"/>
  <c r="P123" i="4"/>
  <c r="D128" i="4"/>
  <c r="P129" i="4"/>
  <c r="F119" i="4"/>
  <c r="R120" i="4"/>
  <c r="S117" i="4"/>
  <c r="I121" i="4"/>
  <c r="P124" i="4"/>
  <c r="S131" i="4"/>
  <c r="I118" i="4"/>
  <c r="K117" i="4"/>
  <c r="O128" i="4"/>
  <c r="G119" i="4"/>
  <c r="N126" i="4"/>
  <c r="K118" i="4"/>
  <c r="N125" i="4"/>
  <c r="D117" i="4"/>
  <c r="L123" i="4"/>
  <c r="F132" i="4"/>
  <c r="S121" i="4"/>
  <c r="I130" i="4"/>
  <c r="H120" i="4"/>
  <c r="G128" i="4"/>
  <c r="R118" i="4"/>
  <c r="F126" i="4"/>
  <c r="G117" i="4"/>
  <c r="U117" i="4" s="1"/>
  <c r="E121" i="4"/>
  <c r="J125" i="4"/>
  <c r="O129" i="4"/>
  <c r="M123" i="4"/>
  <c r="S127" i="4"/>
  <c r="G132" i="4"/>
  <c r="C119" i="4"/>
  <c r="E123" i="4"/>
  <c r="K127" i="4"/>
  <c r="P131" i="4"/>
  <c r="M118" i="4"/>
  <c r="N122" i="4"/>
  <c r="C127" i="4"/>
  <c r="H131" i="4"/>
  <c r="H121" i="4"/>
  <c r="D125" i="4"/>
  <c r="Q128" i="4"/>
  <c r="M132" i="4"/>
  <c r="L117" i="4"/>
  <c r="L135" i="4" s="1"/>
  <c r="K121" i="4"/>
  <c r="J128" i="4"/>
  <c r="P119" i="4"/>
  <c r="R119" i="4"/>
  <c r="O127" i="4"/>
  <c r="H119" i="4"/>
  <c r="O126" i="4"/>
  <c r="R117" i="4"/>
  <c r="R135" i="4" s="1"/>
  <c r="N124" i="4"/>
  <c r="G133" i="4"/>
  <c r="R122" i="4"/>
  <c r="J131" i="4"/>
  <c r="G121" i="4"/>
  <c r="I129" i="4"/>
  <c r="O119" i="4"/>
  <c r="G127" i="4"/>
  <c r="O117" i="4"/>
  <c r="N121" i="4"/>
  <c r="S125" i="4"/>
  <c r="H130" i="4"/>
  <c r="F124" i="4"/>
  <c r="K128" i="4"/>
  <c r="P132" i="4"/>
  <c r="K119" i="4"/>
  <c r="O123" i="4"/>
  <c r="C128" i="4"/>
  <c r="H132" i="4"/>
  <c r="D119" i="4"/>
  <c r="G123" i="4"/>
  <c r="L127" i="4"/>
  <c r="Q131" i="4"/>
  <c r="P121" i="4"/>
  <c r="L125" i="4"/>
  <c r="H129" i="4"/>
  <c r="C275" i="4" a="1"/>
  <c r="C374" i="4" a="1"/>
  <c r="C135" i="4"/>
  <c r="E192" i="4" a="1"/>
  <c r="D411" i="4"/>
  <c r="H411" i="4" s="1"/>
  <c r="D403" i="4"/>
  <c r="H403" i="4" s="1"/>
  <c r="D414" i="4"/>
  <c r="H414" i="4" s="1"/>
  <c r="D406" i="4"/>
  <c r="H406" i="4" s="1"/>
  <c r="D399" i="4"/>
  <c r="H399" i="4" s="1"/>
  <c r="D413" i="4"/>
  <c r="H413" i="4" s="1"/>
  <c r="D402" i="4"/>
  <c r="H402" i="4" s="1"/>
  <c r="D412" i="4"/>
  <c r="H412" i="4" s="1"/>
  <c r="D401" i="4"/>
  <c r="H401" i="4" s="1"/>
  <c r="D410" i="4"/>
  <c r="H410" i="4" s="1"/>
  <c r="D400" i="4"/>
  <c r="H400" i="4" s="1"/>
  <c r="D409" i="4"/>
  <c r="H409" i="4" s="1"/>
  <c r="D408" i="4"/>
  <c r="H408" i="4" s="1"/>
  <c r="D405" i="4"/>
  <c r="H405" i="4" s="1"/>
  <c r="D415" i="4"/>
  <c r="H415" i="4" s="1"/>
  <c r="D404" i="4"/>
  <c r="H404" i="4" s="1"/>
  <c r="D407" i="4"/>
  <c r="H407" i="4" s="1"/>
  <c r="U129" i="4" l="1"/>
  <c r="F157" i="4" s="1"/>
  <c r="C16" i="5" s="1"/>
  <c r="U122" i="4"/>
  <c r="F150" i="4" s="1"/>
  <c r="C9" i="5" s="1"/>
  <c r="I135" i="4"/>
  <c r="U120" i="4"/>
  <c r="F148" i="4" s="1"/>
  <c r="C7" i="5" s="1"/>
  <c r="K135" i="4"/>
  <c r="M135" i="4"/>
  <c r="U123" i="4"/>
  <c r="F151" i="4" s="1"/>
  <c r="C10" i="5" s="1"/>
  <c r="U131" i="4"/>
  <c r="F159" i="4" s="1"/>
  <c r="C18" i="5" s="1"/>
  <c r="N135" i="4"/>
  <c r="T135" i="4" s="1"/>
  <c r="P135" i="4"/>
  <c r="U121" i="4"/>
  <c r="F149" i="4" s="1"/>
  <c r="C8" i="5" s="1"/>
  <c r="U119" i="4"/>
  <c r="F147" i="4" s="1"/>
  <c r="C6" i="5" s="1"/>
  <c r="D135" i="4"/>
  <c r="D145" i="4" s="1" a="1"/>
  <c r="U132" i="4"/>
  <c r="F160" i="4" s="1"/>
  <c r="C19" i="5" s="1"/>
  <c r="E135" i="4"/>
  <c r="U125" i="4"/>
  <c r="F153" i="4" s="1"/>
  <c r="C12" i="5" s="1"/>
  <c r="U130" i="4"/>
  <c r="F158" i="4" s="1"/>
  <c r="C17" i="5" s="1"/>
  <c r="U118" i="4"/>
  <c r="F146" i="4" s="1"/>
  <c r="C5" i="5" s="1"/>
  <c r="G135" i="4"/>
  <c r="U128" i="4"/>
  <c r="F156" i="4" s="1"/>
  <c r="C15" i="5" s="1"/>
  <c r="U127" i="4"/>
  <c r="F155" i="4" s="1"/>
  <c r="C14" i="5" s="1"/>
  <c r="F135" i="4"/>
  <c r="O135" i="4"/>
  <c r="S135" i="4"/>
  <c r="Q135" i="4"/>
  <c r="U126" i="4"/>
  <c r="F154" i="4" s="1"/>
  <c r="C13" i="5" s="1"/>
  <c r="U124" i="4"/>
  <c r="F152" i="4" s="1"/>
  <c r="C11" i="5" s="1"/>
  <c r="F145" i="4"/>
  <c r="C4" i="5" s="1"/>
  <c r="M390" i="4"/>
  <c r="E390" i="4"/>
  <c r="N389" i="4"/>
  <c r="F389" i="4"/>
  <c r="O388" i="4"/>
  <c r="G388" i="4"/>
  <c r="P387" i="4"/>
  <c r="H387" i="4"/>
  <c r="Q386" i="4"/>
  <c r="I386" i="4"/>
  <c r="R385" i="4"/>
  <c r="J385" i="4"/>
  <c r="S384" i="4"/>
  <c r="K384" i="4"/>
  <c r="C384" i="4"/>
  <c r="L383" i="4"/>
  <c r="D383" i="4"/>
  <c r="M382" i="4"/>
  <c r="E382" i="4"/>
  <c r="N381" i="4"/>
  <c r="F381" i="4"/>
  <c r="O380" i="4"/>
  <c r="G380" i="4"/>
  <c r="P379" i="4"/>
  <c r="H379" i="4"/>
  <c r="Q378" i="4"/>
  <c r="I378" i="4"/>
  <c r="R377" i="4"/>
  <c r="J377" i="4"/>
  <c r="S376" i="4"/>
  <c r="K376" i="4"/>
  <c r="C376" i="4"/>
  <c r="L375" i="4"/>
  <c r="D375" i="4"/>
  <c r="M374" i="4"/>
  <c r="E374" i="4"/>
  <c r="P390" i="4"/>
  <c r="H390" i="4"/>
  <c r="Q389" i="4"/>
  <c r="I389" i="4"/>
  <c r="R388" i="4"/>
  <c r="J388" i="4"/>
  <c r="S387" i="4"/>
  <c r="K387" i="4"/>
  <c r="C387" i="4"/>
  <c r="L386" i="4"/>
  <c r="D386" i="4"/>
  <c r="M385" i="4"/>
  <c r="E385" i="4"/>
  <c r="N384" i="4"/>
  <c r="F384" i="4"/>
  <c r="O383" i="4"/>
  <c r="G383" i="4"/>
  <c r="P382" i="4"/>
  <c r="H382" i="4"/>
  <c r="Q381" i="4"/>
  <c r="I381" i="4"/>
  <c r="R380" i="4"/>
  <c r="J380" i="4"/>
  <c r="S379" i="4"/>
  <c r="K379" i="4"/>
  <c r="C379" i="4"/>
  <c r="L378" i="4"/>
  <c r="D378" i="4"/>
  <c r="M377" i="4"/>
  <c r="E377" i="4"/>
  <c r="N376" i="4"/>
  <c r="F376" i="4"/>
  <c r="O375" i="4"/>
  <c r="G375" i="4"/>
  <c r="P374" i="4"/>
  <c r="H374" i="4"/>
  <c r="L390" i="4"/>
  <c r="S389" i="4"/>
  <c r="H389" i="4"/>
  <c r="N388" i="4"/>
  <c r="D388" i="4"/>
  <c r="J387" i="4"/>
  <c r="P386" i="4"/>
  <c r="F386" i="4"/>
  <c r="L385" i="4"/>
  <c r="R384" i="4"/>
  <c r="H384" i="4"/>
  <c r="N383" i="4"/>
  <c r="C383" i="4"/>
  <c r="J382" i="4"/>
  <c r="P381" i="4"/>
  <c r="E381" i="4"/>
  <c r="L380" i="4"/>
  <c r="R379" i="4"/>
  <c r="G379" i="4"/>
  <c r="N378" i="4"/>
  <c r="C378" i="4"/>
  <c r="I377" i="4"/>
  <c r="P376" i="4"/>
  <c r="E376" i="4"/>
  <c r="K375" i="4"/>
  <c r="R374" i="4"/>
  <c r="G374" i="4"/>
  <c r="K390" i="4"/>
  <c r="R389" i="4"/>
  <c r="G389" i="4"/>
  <c r="M388" i="4"/>
  <c r="C388" i="4"/>
  <c r="I387" i="4"/>
  <c r="O386" i="4"/>
  <c r="E386" i="4"/>
  <c r="K385" i="4"/>
  <c r="Q384" i="4"/>
  <c r="G384" i="4"/>
  <c r="M383" i="4"/>
  <c r="S382" i="4"/>
  <c r="I382" i="4"/>
  <c r="O381" i="4"/>
  <c r="D381" i="4"/>
  <c r="K380" i="4"/>
  <c r="Q379" i="4"/>
  <c r="F379" i="4"/>
  <c r="M378" i="4"/>
  <c r="S377" i="4"/>
  <c r="H377" i="4"/>
  <c r="O376" i="4"/>
  <c r="D376" i="4"/>
  <c r="J375" i="4"/>
  <c r="Q374" i="4"/>
  <c r="F374" i="4"/>
  <c r="J390" i="4"/>
  <c r="P389" i="4"/>
  <c r="E389" i="4"/>
  <c r="L388" i="4"/>
  <c r="R387" i="4"/>
  <c r="G387" i="4"/>
  <c r="N386" i="4"/>
  <c r="C386" i="4"/>
  <c r="I385" i="4"/>
  <c r="P384" i="4"/>
  <c r="E384" i="4"/>
  <c r="K383" i="4"/>
  <c r="R382" i="4"/>
  <c r="G382" i="4"/>
  <c r="M381" i="4"/>
  <c r="C381" i="4"/>
  <c r="I380" i="4"/>
  <c r="O379" i="4"/>
  <c r="E379" i="4"/>
  <c r="K378" i="4"/>
  <c r="Q377" i="4"/>
  <c r="G377" i="4"/>
  <c r="M376" i="4"/>
  <c r="S375" i="4"/>
  <c r="I375" i="4"/>
  <c r="O374" i="4"/>
  <c r="O391" i="4" s="1"/>
  <c r="O392" i="4" s="1"/>
  <c r="D374" i="4"/>
  <c r="D391" i="4" s="1"/>
  <c r="D392" i="4" s="1"/>
  <c r="R390" i="4"/>
  <c r="G390" i="4"/>
  <c r="M389" i="4"/>
  <c r="C389" i="4"/>
  <c r="I388" i="4"/>
  <c r="O387" i="4"/>
  <c r="E387" i="4"/>
  <c r="K386" i="4"/>
  <c r="Q385" i="4"/>
  <c r="G385" i="4"/>
  <c r="M384" i="4"/>
  <c r="S383" i="4"/>
  <c r="I383" i="4"/>
  <c r="O382" i="4"/>
  <c r="D382" i="4"/>
  <c r="K381" i="4"/>
  <c r="Q380" i="4"/>
  <c r="F380" i="4"/>
  <c r="M379" i="4"/>
  <c r="S378" i="4"/>
  <c r="H378" i="4"/>
  <c r="O377" i="4"/>
  <c r="D377" i="4"/>
  <c r="J376" i="4"/>
  <c r="Q375" i="4"/>
  <c r="F375" i="4"/>
  <c r="L374" i="4"/>
  <c r="C374" i="4"/>
  <c r="O390" i="4"/>
  <c r="D390" i="4"/>
  <c r="K389" i="4"/>
  <c r="Q388" i="4"/>
  <c r="F388" i="4"/>
  <c r="M387" i="4"/>
  <c r="S386" i="4"/>
  <c r="H386" i="4"/>
  <c r="O385" i="4"/>
  <c r="D385" i="4"/>
  <c r="J384" i="4"/>
  <c r="Q383" i="4"/>
  <c r="F383" i="4"/>
  <c r="L382" i="4"/>
  <c r="S381" i="4"/>
  <c r="H381" i="4"/>
  <c r="N380" i="4"/>
  <c r="D380" i="4"/>
  <c r="J379" i="4"/>
  <c r="P378" i="4"/>
  <c r="F378" i="4"/>
  <c r="L377" i="4"/>
  <c r="R376" i="4"/>
  <c r="H376" i="4"/>
  <c r="N375" i="4"/>
  <c r="C375" i="4"/>
  <c r="J374" i="4"/>
  <c r="N390" i="4"/>
  <c r="C390" i="4"/>
  <c r="J389" i="4"/>
  <c r="P388" i="4"/>
  <c r="E388" i="4"/>
  <c r="L387" i="4"/>
  <c r="R386" i="4"/>
  <c r="G386" i="4"/>
  <c r="N385" i="4"/>
  <c r="C385" i="4"/>
  <c r="I384" i="4"/>
  <c r="P383" i="4"/>
  <c r="E383" i="4"/>
  <c r="K382" i="4"/>
  <c r="R381" i="4"/>
  <c r="G381" i="4"/>
  <c r="M380" i="4"/>
  <c r="C380" i="4"/>
  <c r="I379" i="4"/>
  <c r="O378" i="4"/>
  <c r="E378" i="4"/>
  <c r="K377" i="4"/>
  <c r="Q376" i="4"/>
  <c r="G376" i="4"/>
  <c r="M375" i="4"/>
  <c r="S374" i="4"/>
  <c r="I374" i="4"/>
  <c r="L389" i="4"/>
  <c r="D387" i="4"/>
  <c r="L384" i="4"/>
  <c r="C382" i="4"/>
  <c r="L379" i="4"/>
  <c r="C377" i="4"/>
  <c r="K374" i="4"/>
  <c r="D389" i="4"/>
  <c r="M386" i="4"/>
  <c r="D384" i="4"/>
  <c r="L381" i="4"/>
  <c r="D379" i="4"/>
  <c r="L376" i="4"/>
  <c r="S388" i="4"/>
  <c r="J386" i="4"/>
  <c r="R383" i="4"/>
  <c r="J381" i="4"/>
  <c r="R378" i="4"/>
  <c r="I376" i="4"/>
  <c r="S390" i="4"/>
  <c r="K388" i="4"/>
  <c r="S385" i="4"/>
  <c r="J383" i="4"/>
  <c r="S380" i="4"/>
  <c r="J378" i="4"/>
  <c r="R375" i="4"/>
  <c r="Q390" i="4"/>
  <c r="H388" i="4"/>
  <c r="P385" i="4"/>
  <c r="H383" i="4"/>
  <c r="P380" i="4"/>
  <c r="G378" i="4"/>
  <c r="P375" i="4"/>
  <c r="O389" i="4"/>
  <c r="F387" i="4"/>
  <c r="O384" i="4"/>
  <c r="F382" i="4"/>
  <c r="N379" i="4"/>
  <c r="F377" i="4"/>
  <c r="N374" i="4"/>
  <c r="F385" i="4"/>
  <c r="E375" i="4"/>
  <c r="Q382" i="4"/>
  <c r="N382" i="4"/>
  <c r="I390" i="4"/>
  <c r="H380" i="4"/>
  <c r="F390" i="4"/>
  <c r="E380" i="4"/>
  <c r="H385" i="4"/>
  <c r="H375" i="4"/>
  <c r="Q387" i="4"/>
  <c r="N387" i="4"/>
  <c r="P377" i="4"/>
  <c r="N377" i="4"/>
  <c r="R291" i="4"/>
  <c r="J291" i="4"/>
  <c r="S290" i="4"/>
  <c r="K290" i="4"/>
  <c r="C290" i="4"/>
  <c r="L289" i="4"/>
  <c r="D289" i="4"/>
  <c r="M288" i="4"/>
  <c r="E288" i="4"/>
  <c r="N287" i="4"/>
  <c r="F287" i="4"/>
  <c r="O286" i="4"/>
  <c r="G286" i="4"/>
  <c r="P285" i="4"/>
  <c r="H285" i="4"/>
  <c r="Q284" i="4"/>
  <c r="I284" i="4"/>
  <c r="R283" i="4"/>
  <c r="J283" i="4"/>
  <c r="S282" i="4"/>
  <c r="K282" i="4"/>
  <c r="C282" i="4"/>
  <c r="L281" i="4"/>
  <c r="Q291" i="4"/>
  <c r="I291" i="4"/>
  <c r="R290" i="4"/>
  <c r="J290" i="4"/>
  <c r="L291" i="4"/>
  <c r="Q290" i="4"/>
  <c r="G290" i="4"/>
  <c r="O289" i="4"/>
  <c r="F289" i="4"/>
  <c r="N288" i="4"/>
  <c r="D288" i="4"/>
  <c r="L287" i="4"/>
  <c r="C287" i="4"/>
  <c r="K286" i="4"/>
  <c r="S285" i="4"/>
  <c r="J285" i="4"/>
  <c r="R284" i="4"/>
  <c r="H284" i="4"/>
  <c r="P283" i="4"/>
  <c r="G283" i="4"/>
  <c r="O282" i="4"/>
  <c r="F282" i="4"/>
  <c r="N281" i="4"/>
  <c r="E281" i="4"/>
  <c r="N280" i="4"/>
  <c r="F280" i="4"/>
  <c r="O279" i="4"/>
  <c r="G279" i="4"/>
  <c r="P278" i="4"/>
  <c r="H278" i="4"/>
  <c r="Q277" i="4"/>
  <c r="I277" i="4"/>
  <c r="R276" i="4"/>
  <c r="J276" i="4"/>
  <c r="S275" i="4"/>
  <c r="K275" i="4"/>
  <c r="H291" i="4"/>
  <c r="O290" i="4"/>
  <c r="E290" i="4"/>
  <c r="M289" i="4"/>
  <c r="C289" i="4"/>
  <c r="K288" i="4"/>
  <c r="S287" i="4"/>
  <c r="J287" i="4"/>
  <c r="R286" i="4"/>
  <c r="I286" i="4"/>
  <c r="Q285" i="4"/>
  <c r="G285" i="4"/>
  <c r="O284" i="4"/>
  <c r="F284" i="4"/>
  <c r="N283" i="4"/>
  <c r="E283" i="4"/>
  <c r="M282" i="4"/>
  <c r="D282" i="4"/>
  <c r="K281" i="4"/>
  <c r="C281" i="4"/>
  <c r="L280" i="4"/>
  <c r="D280" i="4"/>
  <c r="M279" i="4"/>
  <c r="E279" i="4"/>
  <c r="N278" i="4"/>
  <c r="F278" i="4"/>
  <c r="O277" i="4"/>
  <c r="G277" i="4"/>
  <c r="P276" i="4"/>
  <c r="H276" i="4"/>
  <c r="Q275" i="4"/>
  <c r="I275" i="4"/>
  <c r="S291" i="4"/>
  <c r="G291" i="4"/>
  <c r="N290" i="4"/>
  <c r="D290" i="4"/>
  <c r="K289" i="4"/>
  <c r="S288" i="4"/>
  <c r="J288" i="4"/>
  <c r="R287" i="4"/>
  <c r="I287" i="4"/>
  <c r="Q286" i="4"/>
  <c r="H286" i="4"/>
  <c r="O285" i="4"/>
  <c r="F285" i="4"/>
  <c r="N284" i="4"/>
  <c r="E284" i="4"/>
  <c r="M283" i="4"/>
  <c r="D283" i="4"/>
  <c r="L282" i="4"/>
  <c r="S281" i="4"/>
  <c r="J281" i="4"/>
  <c r="S280" i="4"/>
  <c r="K280" i="4"/>
  <c r="C280" i="4"/>
  <c r="L279" i="4"/>
  <c r="D279" i="4"/>
  <c r="M278" i="4"/>
  <c r="E278" i="4"/>
  <c r="N277" i="4"/>
  <c r="F277" i="4"/>
  <c r="O276" i="4"/>
  <c r="G276" i="4"/>
  <c r="P275" i="4"/>
  <c r="H275" i="4"/>
  <c r="P291" i="4"/>
  <c r="F291" i="4"/>
  <c r="M290" i="4"/>
  <c r="S289" i="4"/>
  <c r="J289" i="4"/>
  <c r="R288" i="4"/>
  <c r="I288" i="4"/>
  <c r="Q287" i="4"/>
  <c r="H287" i="4"/>
  <c r="P286" i="4"/>
  <c r="F286" i="4"/>
  <c r="N285" i="4"/>
  <c r="E285" i="4"/>
  <c r="M284" i="4"/>
  <c r="D284" i="4"/>
  <c r="L283" i="4"/>
  <c r="C283" i="4"/>
  <c r="J282" i="4"/>
  <c r="R281" i="4"/>
  <c r="I281" i="4"/>
  <c r="R280" i="4"/>
  <c r="J280" i="4"/>
  <c r="S279" i="4"/>
  <c r="K279" i="4"/>
  <c r="C279" i="4"/>
  <c r="L278" i="4"/>
  <c r="D278" i="4"/>
  <c r="M277" i="4"/>
  <c r="E277" i="4"/>
  <c r="N276" i="4"/>
  <c r="F276" i="4"/>
  <c r="O275" i="4"/>
  <c r="G275" i="4"/>
  <c r="M291" i="4"/>
  <c r="C291" i="4"/>
  <c r="H290" i="4"/>
  <c r="P289" i="4"/>
  <c r="G289" i="4"/>
  <c r="O288" i="4"/>
  <c r="F288" i="4"/>
  <c r="M287" i="4"/>
  <c r="D287" i="4"/>
  <c r="L286" i="4"/>
  <c r="C286" i="4"/>
  <c r="K285" i="4"/>
  <c r="S284" i="4"/>
  <c r="J284" i="4"/>
  <c r="Q283" i="4"/>
  <c r="H283" i="4"/>
  <c r="P282" i="4"/>
  <c r="G282" i="4"/>
  <c r="O281" i="4"/>
  <c r="F281" i="4"/>
  <c r="O280" i="4"/>
  <c r="G280" i="4"/>
  <c r="P279" i="4"/>
  <c r="H279" i="4"/>
  <c r="Q278" i="4"/>
  <c r="I278" i="4"/>
  <c r="R277" i="4"/>
  <c r="J277" i="4"/>
  <c r="S276" i="4"/>
  <c r="K276" i="4"/>
  <c r="C276" i="4"/>
  <c r="L275" i="4"/>
  <c r="D275" i="4"/>
  <c r="E291" i="4"/>
  <c r="N289" i="4"/>
  <c r="G288" i="4"/>
  <c r="N286" i="4"/>
  <c r="I285" i="4"/>
  <c r="S283" i="4"/>
  <c r="I282" i="4"/>
  <c r="D281" i="4"/>
  <c r="Q279" i="4"/>
  <c r="K278" i="4"/>
  <c r="H277" i="4"/>
  <c r="D276" i="4"/>
  <c r="D291" i="4"/>
  <c r="I289" i="4"/>
  <c r="C288" i="4"/>
  <c r="M286" i="4"/>
  <c r="D285" i="4"/>
  <c r="O283" i="4"/>
  <c r="H282" i="4"/>
  <c r="Q280" i="4"/>
  <c r="N279" i="4"/>
  <c r="J278" i="4"/>
  <c r="D277" i="4"/>
  <c r="R275" i="4"/>
  <c r="P290" i="4"/>
  <c r="H289" i="4"/>
  <c r="P287" i="4"/>
  <c r="J286" i="4"/>
  <c r="C285" i="4"/>
  <c r="K283" i="4"/>
  <c r="E282" i="4"/>
  <c r="P280" i="4"/>
  <c r="J279" i="4"/>
  <c r="G278" i="4"/>
  <c r="C277" i="4"/>
  <c r="N275" i="4"/>
  <c r="L290" i="4"/>
  <c r="E289" i="4"/>
  <c r="O287" i="4"/>
  <c r="E286" i="4"/>
  <c r="P284" i="4"/>
  <c r="I283" i="4"/>
  <c r="Q281" i="4"/>
  <c r="M280" i="4"/>
  <c r="I279" i="4"/>
  <c r="C278" i="4"/>
  <c r="Q276" i="4"/>
  <c r="M275" i="4"/>
  <c r="I290" i="4"/>
  <c r="Q288" i="4"/>
  <c r="K287" i="4"/>
  <c r="D286" i="4"/>
  <c r="L284" i="4"/>
  <c r="F283" i="4"/>
  <c r="P281" i="4"/>
  <c r="I280" i="4"/>
  <c r="F279" i="4"/>
  <c r="S277" i="4"/>
  <c r="M276" i="4"/>
  <c r="J275" i="4"/>
  <c r="K291" i="4"/>
  <c r="Q289" i="4"/>
  <c r="H288" i="4"/>
  <c r="S286" i="4"/>
  <c r="L285" i="4"/>
  <c r="C284" i="4"/>
  <c r="N282" i="4"/>
  <c r="G281" i="4"/>
  <c r="R279" i="4"/>
  <c r="O278" i="4"/>
  <c r="K277" i="4"/>
  <c r="E276" i="4"/>
  <c r="C275" i="4"/>
  <c r="P288" i="4"/>
  <c r="R282" i="4"/>
  <c r="P277" i="4"/>
  <c r="L288" i="4"/>
  <c r="Q282" i="4"/>
  <c r="L277" i="4"/>
  <c r="G287" i="4"/>
  <c r="M281" i="4"/>
  <c r="L276" i="4"/>
  <c r="E287" i="4"/>
  <c r="H281" i="4"/>
  <c r="I276" i="4"/>
  <c r="O291" i="4"/>
  <c r="R285" i="4"/>
  <c r="H280" i="4"/>
  <c r="F275" i="4"/>
  <c r="N291" i="4"/>
  <c r="M285" i="4"/>
  <c r="E280" i="4"/>
  <c r="E275" i="4"/>
  <c r="S278" i="4"/>
  <c r="K284" i="4"/>
  <c r="R278" i="4"/>
  <c r="F290" i="4"/>
  <c r="G284" i="4"/>
  <c r="R289" i="4"/>
  <c r="E204" i="4"/>
  <c r="O19" i="5" s="1"/>
  <c r="O37" i="5" s="1"/>
  <c r="E196" i="4"/>
  <c r="O11" i="5" s="1"/>
  <c r="E203" i="4"/>
  <c r="O18" i="5" s="1"/>
  <c r="O36" i="5" s="1"/>
  <c r="E195" i="4"/>
  <c r="O10" i="5" s="1"/>
  <c r="O31" i="5" s="1"/>
  <c r="E202" i="4"/>
  <c r="O17" i="5" s="1"/>
  <c r="E194" i="4"/>
  <c r="O9" i="5" s="1"/>
  <c r="O30" i="5" s="1"/>
  <c r="E207" i="4"/>
  <c r="O22" i="5" s="1"/>
  <c r="E199" i="4"/>
  <c r="O14" i="5" s="1"/>
  <c r="O34" i="5" s="1"/>
  <c r="E192" i="4"/>
  <c r="E200" i="4"/>
  <c r="O15" i="5" s="1"/>
  <c r="E198" i="4"/>
  <c r="O13" i="5" s="1"/>
  <c r="O33" i="5" s="1"/>
  <c r="E197" i="4"/>
  <c r="O12" i="5" s="1"/>
  <c r="O32" i="5" s="1"/>
  <c r="E208" i="4"/>
  <c r="O23" i="5" s="1"/>
  <c r="O38" i="5" s="1"/>
  <c r="E201" i="4"/>
  <c r="O16" i="5" s="1"/>
  <c r="O35" i="5" s="1"/>
  <c r="E206" i="4"/>
  <c r="O21" i="5" s="1"/>
  <c r="E205" i="4"/>
  <c r="O20" i="5" s="1"/>
  <c r="E193" i="4"/>
  <c r="O8" i="5" s="1"/>
  <c r="F292" i="4" l="1"/>
  <c r="F293" i="4" s="1"/>
  <c r="J391" i="4"/>
  <c r="J392" i="4" s="1"/>
  <c r="H391" i="4"/>
  <c r="H392" i="4" s="1"/>
  <c r="M292" i="4"/>
  <c r="M293" i="4" s="1"/>
  <c r="R292" i="4"/>
  <c r="R293" i="4" s="1"/>
  <c r="D292" i="4"/>
  <c r="D293" i="4" s="1"/>
  <c r="P391" i="4"/>
  <c r="P392" i="4" s="1"/>
  <c r="U135" i="4"/>
  <c r="W117" i="4" s="1"/>
  <c r="D169" i="4" s="1"/>
  <c r="E4" i="5" s="1"/>
  <c r="L292" i="4"/>
  <c r="L293" i="4" s="1"/>
  <c r="G292" i="4"/>
  <c r="G293" i="4" s="1"/>
  <c r="F391" i="4"/>
  <c r="F392" i="4" s="1"/>
  <c r="C21" i="5"/>
  <c r="H292" i="4"/>
  <c r="H293" i="4" s="1"/>
  <c r="E292" i="4"/>
  <c r="E293" i="4" s="1"/>
  <c r="P292" i="4"/>
  <c r="P293" i="4" s="1"/>
  <c r="I292" i="4"/>
  <c r="I293" i="4" s="1"/>
  <c r="K292" i="4"/>
  <c r="K293" i="4" s="1"/>
  <c r="L391" i="4"/>
  <c r="L392" i="4" s="1"/>
  <c r="E391" i="4"/>
  <c r="E392" i="4" s="1"/>
  <c r="Q391" i="4"/>
  <c r="Q392" i="4" s="1"/>
  <c r="J292" i="4"/>
  <c r="J293" i="4" s="1"/>
  <c r="N292" i="4"/>
  <c r="N293" i="4" s="1"/>
  <c r="Q292" i="4"/>
  <c r="Q293" i="4" s="1"/>
  <c r="S292" i="4"/>
  <c r="S293" i="4" s="1"/>
  <c r="N391" i="4"/>
  <c r="N392" i="4" s="1"/>
  <c r="I391" i="4"/>
  <c r="I392" i="4" s="1"/>
  <c r="G391" i="4"/>
  <c r="G392" i="4" s="1"/>
  <c r="M391" i="4"/>
  <c r="M392" i="4" s="1"/>
  <c r="O292" i="4"/>
  <c r="O293" i="4" s="1"/>
  <c r="K391" i="4"/>
  <c r="K392" i="4" s="1"/>
  <c r="S391" i="4"/>
  <c r="S392" i="4" s="1"/>
  <c r="R391" i="4"/>
  <c r="R392" i="4" s="1"/>
  <c r="Q34" i="5"/>
  <c r="P34" i="5"/>
  <c r="P35" i="5"/>
  <c r="R35" i="5" s="1"/>
  <c r="S35" i="5" s="1"/>
  <c r="P30" i="5"/>
  <c r="O39" i="5"/>
  <c r="Q30" i="5"/>
  <c r="C292" i="4"/>
  <c r="C293" i="4" s="1"/>
  <c r="G302" i="4" a="1"/>
  <c r="P38" i="5"/>
  <c r="R38" i="5" s="1"/>
  <c r="S38" i="5" s="1"/>
  <c r="W125" i="4"/>
  <c r="D177" i="4" s="1"/>
  <c r="E12" i="5" s="1"/>
  <c r="W119" i="4"/>
  <c r="D171" i="4" s="1"/>
  <c r="E6" i="5" s="1"/>
  <c r="W122" i="4"/>
  <c r="D174" i="4" s="1"/>
  <c r="E9" i="5" s="1"/>
  <c r="W126" i="4"/>
  <c r="D178" i="4" s="1"/>
  <c r="E13" i="5" s="1"/>
  <c r="W132" i="4"/>
  <c r="D184" i="4" s="1"/>
  <c r="E19" i="5" s="1"/>
  <c r="W128" i="4"/>
  <c r="D180" i="4" s="1"/>
  <c r="E15" i="5" s="1"/>
  <c r="P33" i="5"/>
  <c r="R33" i="5" s="1"/>
  <c r="S33" i="5" s="1"/>
  <c r="C391" i="4"/>
  <c r="C392" i="4" s="1"/>
  <c r="G399" i="4" a="1"/>
  <c r="S137" i="4"/>
  <c r="D137" i="4"/>
  <c r="F137" i="4"/>
  <c r="Q137" i="4"/>
  <c r="M137" i="4"/>
  <c r="N137" i="4"/>
  <c r="P137" i="4"/>
  <c r="L137" i="4"/>
  <c r="R137" i="4"/>
  <c r="K137" i="4"/>
  <c r="G137" i="4"/>
  <c r="O137" i="4"/>
  <c r="I137" i="4"/>
  <c r="E137" i="4"/>
  <c r="H137" i="4"/>
  <c r="J137" i="4"/>
  <c r="P32" i="5"/>
  <c r="R32" i="5" s="1"/>
  <c r="S32" i="5" s="1"/>
  <c r="P36" i="5"/>
  <c r="R36" i="5" s="1"/>
  <c r="S36" i="5" s="1"/>
  <c r="D158" i="4"/>
  <c r="D150" i="4"/>
  <c r="D157" i="4"/>
  <c r="D149" i="4"/>
  <c r="D156" i="4"/>
  <c r="D148" i="4"/>
  <c r="D161" i="4"/>
  <c r="D153" i="4"/>
  <c r="D146" i="4"/>
  <c r="D160" i="4"/>
  <c r="D145" i="4"/>
  <c r="D159" i="4"/>
  <c r="D147" i="4"/>
  <c r="D155" i="4"/>
  <c r="D154" i="4"/>
  <c r="D152" i="4"/>
  <c r="D151" i="4"/>
  <c r="R31" i="5"/>
  <c r="S31" i="5" s="1"/>
  <c r="Q31" i="5"/>
  <c r="P31" i="5"/>
  <c r="O7" i="5"/>
  <c r="O24" i="5" s="1"/>
  <c r="E209" i="4"/>
  <c r="P37" i="5"/>
  <c r="R37" i="5" s="1"/>
  <c r="S37" i="5" s="1"/>
  <c r="C137" i="4"/>
  <c r="W118" i="4" l="1"/>
  <c r="D170" i="4" s="1"/>
  <c r="E5" i="5" s="1"/>
  <c r="W121" i="4"/>
  <c r="D173" i="4" s="1"/>
  <c r="E8" i="5" s="1"/>
  <c r="C302" i="4" a="1"/>
  <c r="W120" i="4"/>
  <c r="D172" i="4" s="1"/>
  <c r="E7" i="5" s="1"/>
  <c r="W133" i="4"/>
  <c r="D185" i="4" s="1"/>
  <c r="E20" i="5" s="1"/>
  <c r="W130" i="4"/>
  <c r="D182" i="4" s="1"/>
  <c r="E17" i="5" s="1"/>
  <c r="W129" i="4"/>
  <c r="D181" i="4" s="1"/>
  <c r="E16" i="5" s="1"/>
  <c r="P39" i="5"/>
  <c r="C399" i="4" a="1"/>
  <c r="C409" i="4" s="1"/>
  <c r="I14" i="5" s="1"/>
  <c r="W127" i="4"/>
  <c r="D179" i="4" s="1"/>
  <c r="E14" i="5" s="1"/>
  <c r="W124" i="4"/>
  <c r="D176" i="4" s="1"/>
  <c r="E11" i="5" s="1"/>
  <c r="W131" i="4"/>
  <c r="D183" i="4" s="1"/>
  <c r="E18" i="5" s="1"/>
  <c r="W123" i="4"/>
  <c r="D175" i="4" s="1"/>
  <c r="E10" i="5" s="1"/>
  <c r="R34" i="5"/>
  <c r="S34" i="5" s="1"/>
  <c r="D19" i="5"/>
  <c r="C207" i="4"/>
  <c r="G19" i="5" s="1"/>
  <c r="D4" i="5"/>
  <c r="D21" i="5" s="1"/>
  <c r="C192" i="4"/>
  <c r="G4" i="5" s="1"/>
  <c r="D16" i="5"/>
  <c r="C204" i="4"/>
  <c r="G16" i="5" s="1"/>
  <c r="R30" i="5"/>
  <c r="C169" i="4" a="1"/>
  <c r="D10" i="5"/>
  <c r="C198" i="4"/>
  <c r="G10" i="5" s="1"/>
  <c r="D5" i="5"/>
  <c r="C193" i="4"/>
  <c r="G5" i="5" s="1"/>
  <c r="D17" i="5"/>
  <c r="C205" i="4"/>
  <c r="G17" i="5" s="1"/>
  <c r="D11" i="5"/>
  <c r="C199" i="4"/>
  <c r="G11" i="5" s="1"/>
  <c r="D12" i="5"/>
  <c r="C200" i="4"/>
  <c r="G12" i="5" s="1"/>
  <c r="D9" i="5"/>
  <c r="C197" i="4"/>
  <c r="G9" i="5" s="1"/>
  <c r="D13" i="5"/>
  <c r="C201" i="4"/>
  <c r="G13" i="5" s="1"/>
  <c r="D20" i="5"/>
  <c r="C208" i="4"/>
  <c r="G20" i="5" s="1"/>
  <c r="G317" i="4"/>
  <c r="G309" i="4"/>
  <c r="G302" i="4"/>
  <c r="G316" i="4"/>
  <c r="G308" i="4"/>
  <c r="G307" i="4"/>
  <c r="G318" i="4"/>
  <c r="G306" i="4"/>
  <c r="G315" i="4"/>
  <c r="G305" i="4"/>
  <c r="G314" i="4"/>
  <c r="G304" i="4"/>
  <c r="G313" i="4"/>
  <c r="G303" i="4"/>
  <c r="G310" i="4"/>
  <c r="G312" i="4"/>
  <c r="G311" i="4"/>
  <c r="D7" i="5"/>
  <c r="C195" i="4"/>
  <c r="G7" i="5" s="1"/>
  <c r="D6" i="5"/>
  <c r="C194" i="4"/>
  <c r="G6" i="5" s="1"/>
  <c r="D15" i="5"/>
  <c r="C203" i="4"/>
  <c r="G15" i="5" s="1"/>
  <c r="C313" i="4"/>
  <c r="H15" i="5" s="1"/>
  <c r="C305" i="4"/>
  <c r="H7" i="5" s="1"/>
  <c r="C312" i="4"/>
  <c r="H14" i="5" s="1"/>
  <c r="C304" i="4"/>
  <c r="H6" i="5" s="1"/>
  <c r="C311" i="4"/>
  <c r="H13" i="5" s="1"/>
  <c r="C302" i="4"/>
  <c r="H4" i="5" s="1"/>
  <c r="C310" i="4"/>
  <c r="H12" i="5" s="1"/>
  <c r="C309" i="4"/>
  <c r="H11" i="5" s="1"/>
  <c r="C318" i="4"/>
  <c r="H20" i="5" s="1"/>
  <c r="C308" i="4"/>
  <c r="H10" i="5" s="1"/>
  <c r="C317" i="4"/>
  <c r="H19" i="5" s="1"/>
  <c r="C307" i="4"/>
  <c r="H9" i="5" s="1"/>
  <c r="C314" i="4"/>
  <c r="H16" i="5" s="1"/>
  <c r="C315" i="4"/>
  <c r="H17" i="5" s="1"/>
  <c r="C306" i="4"/>
  <c r="H8" i="5" s="1"/>
  <c r="C303" i="4"/>
  <c r="H5" i="5" s="1"/>
  <c r="C316" i="4"/>
  <c r="H18" i="5" s="1"/>
  <c r="D14" i="5"/>
  <c r="C202" i="4"/>
  <c r="G14" i="5" s="1"/>
  <c r="D18" i="5"/>
  <c r="C206" i="4"/>
  <c r="G18" i="5" s="1"/>
  <c r="D8" i="5"/>
  <c r="C196" i="4"/>
  <c r="G8" i="5" s="1"/>
  <c r="G409" i="4"/>
  <c r="G401" i="4"/>
  <c r="G412" i="4"/>
  <c r="G404" i="4"/>
  <c r="G406" i="4"/>
  <c r="G415" i="4"/>
  <c r="G405" i="4"/>
  <c r="G414" i="4"/>
  <c r="G403" i="4"/>
  <c r="G413" i="4"/>
  <c r="G402" i="4"/>
  <c r="G411" i="4"/>
  <c r="G400" i="4"/>
  <c r="G410" i="4"/>
  <c r="G408" i="4"/>
  <c r="G399" i="4"/>
  <c r="G407" i="4"/>
  <c r="C402" i="4" l="1"/>
  <c r="I7" i="5" s="1"/>
  <c r="C400" i="4"/>
  <c r="I5" i="5" s="1"/>
  <c r="C412" i="4"/>
  <c r="I17" i="5" s="1"/>
  <c r="C408" i="4"/>
  <c r="I13" i="5" s="1"/>
  <c r="C404" i="4"/>
  <c r="I9" i="5" s="1"/>
  <c r="C405" i="4"/>
  <c r="I10" i="5" s="1"/>
  <c r="H21" i="5"/>
  <c r="C406" i="4"/>
  <c r="I11" i="5" s="1"/>
  <c r="C407" i="4"/>
  <c r="I12" i="5" s="1"/>
  <c r="C411" i="4"/>
  <c r="I16" i="5" s="1"/>
  <c r="C403" i="4"/>
  <c r="I8" i="5" s="1"/>
  <c r="C415" i="4"/>
  <c r="I20" i="5" s="1"/>
  <c r="C413" i="4"/>
  <c r="I18" i="5" s="1"/>
  <c r="C414" i="4"/>
  <c r="I19" i="5" s="1"/>
  <c r="C399" i="4"/>
  <c r="I4" i="5" s="1"/>
  <c r="C410" i="4"/>
  <c r="I15" i="5" s="1"/>
  <c r="C401" i="4"/>
  <c r="I6" i="5" s="1"/>
  <c r="G21" i="5"/>
  <c r="Q15" i="5"/>
  <c r="I407" i="4"/>
  <c r="I403" i="4"/>
  <c r="Q11" i="5"/>
  <c r="Q17" i="5"/>
  <c r="I409" i="4"/>
  <c r="P15" i="5"/>
  <c r="I310" i="4"/>
  <c r="P23" i="5"/>
  <c r="I318" i="4"/>
  <c r="R39" i="5"/>
  <c r="S30" i="5"/>
  <c r="S39" i="5" s="1"/>
  <c r="Q23" i="5"/>
  <c r="I415" i="4"/>
  <c r="I399" i="4"/>
  <c r="Q7" i="5"/>
  <c r="G417" i="4"/>
  <c r="G418" i="4" s="1"/>
  <c r="P19" i="5"/>
  <c r="I314" i="4"/>
  <c r="P7" i="5"/>
  <c r="I302" i="4"/>
  <c r="Q22" i="5"/>
  <c r="I414" i="4"/>
  <c r="P8" i="5"/>
  <c r="I303" i="4"/>
  <c r="I408" i="4"/>
  <c r="Q16" i="5"/>
  <c r="P21" i="5"/>
  <c r="I316" i="4"/>
  <c r="Q14" i="5"/>
  <c r="I406" i="4"/>
  <c r="P10" i="5"/>
  <c r="I305" i="4"/>
  <c r="P14" i="5"/>
  <c r="I309" i="4"/>
  <c r="Q13" i="5"/>
  <c r="I405" i="4"/>
  <c r="I410" i="4"/>
  <c r="Q18" i="5"/>
  <c r="I411" i="4"/>
  <c r="Q19" i="5"/>
  <c r="I404" i="4"/>
  <c r="Q12" i="5"/>
  <c r="Q10" i="5"/>
  <c r="I402" i="4"/>
  <c r="I412" i="4"/>
  <c r="Q20" i="5"/>
  <c r="P16" i="5"/>
  <c r="I311" i="4"/>
  <c r="P20" i="5"/>
  <c r="I315" i="4"/>
  <c r="P22" i="5"/>
  <c r="I317" i="4"/>
  <c r="P12" i="5"/>
  <c r="I307" i="4"/>
  <c r="P18" i="5"/>
  <c r="I313" i="4"/>
  <c r="P13" i="5"/>
  <c r="I308" i="4"/>
  <c r="P9" i="5"/>
  <c r="I304" i="4"/>
  <c r="Q8" i="5"/>
  <c r="I400" i="4"/>
  <c r="Q21" i="5"/>
  <c r="I413" i="4"/>
  <c r="Q9" i="5"/>
  <c r="I401" i="4"/>
  <c r="P17" i="5"/>
  <c r="I312" i="4"/>
  <c r="P11" i="5"/>
  <c r="I306" i="4"/>
  <c r="C178" i="4"/>
  <c r="C170" i="4"/>
  <c r="C185" i="4"/>
  <c r="C177" i="4"/>
  <c r="C184" i="4"/>
  <c r="C176" i="4"/>
  <c r="C169" i="4"/>
  <c r="C181" i="4"/>
  <c r="C173" i="4"/>
  <c r="C182" i="4"/>
  <c r="C180" i="4"/>
  <c r="C179" i="4"/>
  <c r="C183" i="4"/>
  <c r="C174" i="4"/>
  <c r="C172" i="4"/>
  <c r="C171" i="4"/>
  <c r="C175" i="4"/>
  <c r="I21" i="5" l="1"/>
  <c r="P24" i="5"/>
  <c r="Q24" i="5"/>
  <c r="F10" i="5"/>
  <c r="E175" i="4"/>
  <c r="J10" i="5" s="1"/>
  <c r="F8" i="5"/>
  <c r="E173" i="4"/>
  <c r="J8" i="5" s="1"/>
  <c r="F13" i="5"/>
  <c r="E178" i="4"/>
  <c r="J13" i="5" s="1"/>
  <c r="F6" i="5"/>
  <c r="E171" i="4"/>
  <c r="J6" i="5" s="1"/>
  <c r="F4" i="5"/>
  <c r="E169" i="4"/>
  <c r="J4" i="5" s="1"/>
  <c r="F9" i="5"/>
  <c r="E174" i="4"/>
  <c r="J9" i="5" s="1"/>
  <c r="F11" i="5"/>
  <c r="E176" i="4"/>
  <c r="J11" i="5" s="1"/>
  <c r="F18" i="5"/>
  <c r="E183" i="4"/>
  <c r="J18" i="5" s="1"/>
  <c r="F16" i="5"/>
  <c r="E181" i="4"/>
  <c r="J16" i="5" s="1"/>
  <c r="F19" i="5"/>
  <c r="E184" i="4"/>
  <c r="J19" i="5" s="1"/>
  <c r="F12" i="5"/>
  <c r="E177" i="4"/>
  <c r="J12" i="5" s="1"/>
  <c r="F15" i="5"/>
  <c r="E180" i="4"/>
  <c r="J15" i="5" s="1"/>
  <c r="F20" i="5"/>
  <c r="E185" i="4"/>
  <c r="J20" i="5" s="1"/>
  <c r="F7" i="5"/>
  <c r="E172" i="4"/>
  <c r="J7" i="5" s="1"/>
  <c r="F14" i="5"/>
  <c r="E179" i="4"/>
  <c r="J14" i="5" s="1"/>
  <c r="F17" i="5"/>
  <c r="E182" i="4"/>
  <c r="J17" i="5" s="1"/>
  <c r="F5" i="5"/>
  <c r="E170" i="4"/>
  <c r="J5" i="5" s="1"/>
</calcChain>
</file>

<file path=xl/sharedStrings.xml><?xml version="1.0" encoding="utf-8"?>
<sst xmlns="http://schemas.openxmlformats.org/spreadsheetml/2006/main" count="771" uniqueCount="145">
  <si>
    <t>Tabel Input-Output Indonesia Transaksi Total Atas Dasar Harga Pembeli (17 Produk), 2020</t>
  </si>
  <si>
    <t>(Juta Rupiah)</t>
  </si>
  <si>
    <t>Kode</t>
  </si>
  <si>
    <t>Produk</t>
  </si>
  <si>
    <t>Pertanian, Kehutanan, dan Perikanan</t>
  </si>
  <si>
    <t>Pertambangan dan Penggalian</t>
  </si>
  <si>
    <t>Industri Pengolahan</t>
  </si>
  <si>
    <t>Pengadaan Listrik dan Gas</t>
  </si>
  <si>
    <t>Pengadaan Air, Pengelolaan Sampah, Limbah dan Daur Ulang</t>
  </si>
  <si>
    <t>Konstruksi</t>
  </si>
  <si>
    <t>Perdagangan Besar dan Eceran; Reparasi Mobil dan Sepeda Motor</t>
  </si>
  <si>
    <t>Transportasi dan Pergudangan</t>
  </si>
  <si>
    <t>Penyediaan Akomodasi dan Makan Minum</t>
  </si>
  <si>
    <t>Informasi dan Komunikasi</t>
  </si>
  <si>
    <t>Jasa Keuangan dan Asuransi</t>
  </si>
  <si>
    <t>Real Estate</t>
  </si>
  <si>
    <t>Jasa Perusahaan</t>
  </si>
  <si>
    <t>Administrasi Pemerintahan, Pertahanan dan Jaminan Sosial Wajib</t>
  </si>
  <si>
    <t>Jasa Pendidikan</t>
  </si>
  <si>
    <t>Jasa Kesehatan dan Kegiatan Sosial</t>
  </si>
  <si>
    <t>Jasa lainnya</t>
  </si>
  <si>
    <t>Total Permintaan Antara</t>
  </si>
  <si>
    <t>Konsumsi Rumah Tangga</t>
  </si>
  <si>
    <t>Konsumsi LNPRT</t>
  </si>
  <si>
    <t>Konsumsi Pemerintah (Individu)</t>
  </si>
  <si>
    <t>Pembentukan Modal Tetap Bruto</t>
  </si>
  <si>
    <t>Perubahan Inventori</t>
  </si>
  <si>
    <t>Ekspor Barang (F.o.b)</t>
  </si>
  <si>
    <t>Ekspor Jasa</t>
  </si>
  <si>
    <t>Total Permintaan Akhir</t>
  </si>
  <si>
    <t>Total Permintaan</t>
  </si>
  <si>
    <t>Impor Barang (c.i.f)</t>
  </si>
  <si>
    <t>Impor Jasa</t>
  </si>
  <si>
    <t>Adjustment (i.f)</t>
  </si>
  <si>
    <t>Total Impor</t>
  </si>
  <si>
    <t>Marjin Perdagangan Besar</t>
  </si>
  <si>
    <t>Marjin Perdagangan Eceran</t>
  </si>
  <si>
    <t>Biaya Pengangkutan</t>
  </si>
  <si>
    <t>Total Marjin Perdagangan dan Biaya Pengangkutan</t>
  </si>
  <si>
    <t>Total Pajak dikurang Subsidi atas Produk</t>
  </si>
  <si>
    <t>Output Domestik Harga Dasar</t>
  </si>
  <si>
    <t>Total Penyediaan</t>
  </si>
  <si>
    <t>i.f.</t>
  </si>
  <si>
    <t>adjustment i.f.</t>
  </si>
  <si>
    <t>Total Input Antara</t>
  </si>
  <si>
    <t>Pajak Dikurang Subsidi Atas Produk</t>
  </si>
  <si>
    <t>Total Konsumsi Antara Impor</t>
  </si>
  <si>
    <t>Kompensasi Tenaga Kerja</t>
  </si>
  <si>
    <t>Surplus Usaha Bruto</t>
  </si>
  <si>
    <t>Pajak Dikurang Subsidi Lainnya Atas Produksi</t>
  </si>
  <si>
    <t>Total Input Primer</t>
  </si>
  <si>
    <t>Total Input</t>
  </si>
  <si>
    <t>Jenis Kendaraan Bermotor</t>
  </si>
  <si>
    <t>Perkembangan Jumlah Kendaraan Bermotor Menurut Jenis (Unit)</t>
  </si>
  <si>
    <t>Mobil Penumpang</t>
  </si>
  <si>
    <t>Mobil Bis</t>
  </si>
  <si>
    <t>Mobil Barang</t>
  </si>
  <si>
    <t>Sepeda motor</t>
  </si>
  <si>
    <t>Jumlah</t>
  </si>
  <si>
    <t>Lapangan Pekerjaan Utama - Tenaga Kerja</t>
  </si>
  <si>
    <t>Penduduk 15 Tahun Ke Atas yang Bekerja menurut Lapangan Pekerjaan Utama (Orang)</t>
  </si>
  <si>
    <t>Agustus</t>
  </si>
  <si>
    <t>Dalam Satuan Juta</t>
  </si>
  <si>
    <t>Pengadaan Air, Pengelolaan Sampah, Limbah, dan Daur Ulang</t>
  </si>
  <si>
    <t>Perdagangan Besar dan Eceran, Reparasi Mobil dan Sepeda Motor</t>
  </si>
  <si>
    <t>Real Estat</t>
  </si>
  <si>
    <t>Administrasi Pemerintahan, Pertahanan, dan Jaminan Sosial Wajib</t>
  </si>
  <si>
    <t>Jasa Lainnya</t>
  </si>
  <si>
    <t>Total</t>
  </si>
  <si>
    <t>Tabel Input-Output Indonesia Transaksi Total Atas Dasar Harga Dasar (17 Produk), 2020</t>
  </si>
  <si>
    <t>Matriks Teknologi (A)</t>
  </si>
  <si>
    <t>Matriks Identitas (I)</t>
  </si>
  <si>
    <t>Matriks (I-A)</t>
  </si>
  <si>
    <t>Matriks Kebalikan Leontief Terbuka (I-A)^-1</t>
  </si>
  <si>
    <r>
      <rPr>
        <b/>
        <sz val="10"/>
        <color theme="1"/>
        <rFont val="Arial"/>
      </rPr>
      <t xml:space="preserve">Total </t>
    </r>
    <r>
      <rPr>
        <b/>
        <i/>
        <sz val="10"/>
        <color theme="1"/>
        <rFont val="Arial"/>
      </rPr>
      <t>Forward Linkage</t>
    </r>
  </si>
  <si>
    <t>Direct Forward Linkage</t>
  </si>
  <si>
    <t>IFL</t>
  </si>
  <si>
    <t>AVG</t>
  </si>
  <si>
    <r>
      <rPr>
        <sz val="10"/>
        <color theme="1"/>
        <rFont val="Arial"/>
      </rPr>
      <t xml:space="preserve">Nilai Total </t>
    </r>
    <r>
      <rPr>
        <i/>
        <sz val="10"/>
        <color theme="1"/>
        <rFont val="Arial"/>
      </rPr>
      <t>Backward Linkage</t>
    </r>
  </si>
  <si>
    <r>
      <rPr>
        <sz val="10"/>
        <color theme="1"/>
        <rFont val="Arial"/>
      </rPr>
      <t xml:space="preserve">Nilai </t>
    </r>
    <r>
      <rPr>
        <i/>
        <sz val="10"/>
        <color theme="1"/>
        <rFont val="Arial"/>
      </rPr>
      <t>Direct Backward Linkage</t>
    </r>
  </si>
  <si>
    <t xml:space="preserve">Indeks Penyebaran </t>
  </si>
  <si>
    <r>
      <rPr>
        <b/>
        <sz val="10"/>
        <color theme="1"/>
        <rFont val="Arial"/>
      </rPr>
      <t xml:space="preserve">Ringkasan Hasil Analisis </t>
    </r>
    <r>
      <rPr>
        <b/>
        <i/>
        <sz val="10"/>
        <color theme="1"/>
        <rFont val="Arial"/>
      </rPr>
      <t xml:space="preserve">Backward Linkage </t>
    </r>
    <r>
      <rPr>
        <b/>
        <sz val="10"/>
        <color theme="1"/>
        <rFont val="Arial"/>
      </rPr>
      <t xml:space="preserve">dan </t>
    </r>
    <r>
      <rPr>
        <b/>
        <i/>
        <sz val="10"/>
        <color theme="1"/>
        <rFont val="Arial"/>
      </rPr>
      <t>Forward Linkage</t>
    </r>
  </si>
  <si>
    <t>Backward Linkage</t>
  </si>
  <si>
    <t>Forward Linkage</t>
  </si>
  <si>
    <t>Direct</t>
  </si>
  <si>
    <r>
      <rPr>
        <b/>
        <sz val="10"/>
        <color theme="1"/>
        <rFont val="Arial"/>
      </rPr>
      <t xml:space="preserve">Ringkasan Hasil Analisis Indeks </t>
    </r>
    <r>
      <rPr>
        <b/>
        <i/>
        <sz val="10"/>
        <color theme="1"/>
        <rFont val="Arial"/>
      </rPr>
      <t xml:space="preserve">Backward Linkage </t>
    </r>
    <r>
      <rPr>
        <b/>
        <sz val="10"/>
        <color theme="1"/>
        <rFont val="Arial"/>
      </rPr>
      <t xml:space="preserve">dan  Indeks </t>
    </r>
    <r>
      <rPr>
        <b/>
        <i/>
        <sz val="10"/>
        <color theme="1"/>
        <rFont val="Arial"/>
      </rPr>
      <t>Forward Linkage</t>
    </r>
  </si>
  <si>
    <t>IBL</t>
  </si>
  <si>
    <t>Keterangan</t>
  </si>
  <si>
    <r>
      <rPr>
        <b/>
        <sz val="10"/>
        <color theme="1"/>
        <rFont val="Arial"/>
      </rPr>
      <t xml:space="preserve">Ringkasan Hasil Analisis Indeks Multiplier </t>
    </r>
    <r>
      <rPr>
        <b/>
        <i/>
        <sz val="10"/>
        <color theme="1"/>
        <rFont val="Arial"/>
      </rPr>
      <t>Output</t>
    </r>
  </si>
  <si>
    <r>
      <rPr>
        <b/>
        <sz val="10"/>
        <color rgb="FFFFFFFF"/>
        <rFont val="Arial"/>
      </rPr>
      <t xml:space="preserve">Koefisien Multiplier </t>
    </r>
    <r>
      <rPr>
        <b/>
        <i/>
        <sz val="10"/>
        <color rgb="FFFFFFFF"/>
        <rFont val="Arial"/>
      </rPr>
      <t>Output</t>
    </r>
  </si>
  <si>
    <t>Dalam satuan juta rupiah</t>
  </si>
  <si>
    <r>
      <rPr>
        <b/>
        <sz val="10"/>
        <color rgb="FFFFFFFF"/>
        <rFont val="Arial"/>
      </rPr>
      <t xml:space="preserve">Angka </t>
    </r>
    <r>
      <rPr>
        <b/>
        <i/>
        <sz val="10"/>
        <color rgb="FFFFFFFF"/>
        <rFont val="Arial"/>
      </rPr>
      <t>Shock</t>
    </r>
  </si>
  <si>
    <r>
      <rPr>
        <b/>
        <sz val="10"/>
        <color rgb="FFFFFFFF"/>
        <rFont val="Arial"/>
      </rPr>
      <t xml:space="preserve">Dampak </t>
    </r>
    <r>
      <rPr>
        <b/>
        <i/>
        <sz val="10"/>
        <color rgb="FFFFFFFF"/>
        <rFont val="Arial"/>
      </rPr>
      <t>Output</t>
    </r>
  </si>
  <si>
    <t>Matriks Koefisien Upah</t>
  </si>
  <si>
    <t>Koef Wages</t>
  </si>
  <si>
    <t>Jumlah Matriks Pendapatan</t>
  </si>
  <si>
    <r>
      <rPr>
        <b/>
        <sz val="10"/>
        <color rgb="FFFFFFFF"/>
        <rFont val="Arial"/>
      </rPr>
      <t xml:space="preserve">Angka </t>
    </r>
    <r>
      <rPr>
        <b/>
        <i/>
        <sz val="10"/>
        <color rgb="FFFFFFFF"/>
        <rFont val="Arial"/>
      </rPr>
      <t xml:space="preserve">Multiplier Effect </t>
    </r>
    <r>
      <rPr>
        <b/>
        <sz val="10"/>
        <color rgb="FFFFFFFF"/>
        <rFont val="Arial"/>
      </rPr>
      <t>Pendapatan</t>
    </r>
  </si>
  <si>
    <t>Ringkasan Hasil Analisis Indeks Multiplier Pendapatan</t>
  </si>
  <si>
    <r>
      <rPr>
        <b/>
        <sz val="10"/>
        <color rgb="FFFFFFFF"/>
        <rFont val="Arial"/>
      </rPr>
      <t xml:space="preserve">Koefisien </t>
    </r>
    <r>
      <rPr>
        <b/>
        <i/>
        <sz val="10"/>
        <color rgb="FFFFFFFF"/>
        <rFont val="Arial"/>
      </rPr>
      <t xml:space="preserve">Multiplier </t>
    </r>
    <r>
      <rPr>
        <b/>
        <sz val="10"/>
        <color rgb="FFFFFFFF"/>
        <rFont val="Arial"/>
      </rPr>
      <t>Pendapatan</t>
    </r>
  </si>
  <si>
    <r>
      <rPr>
        <b/>
        <sz val="10"/>
        <color rgb="FFFFFFFF"/>
        <rFont val="Arial"/>
      </rPr>
      <t xml:space="preserve">Koefisien </t>
    </r>
    <r>
      <rPr>
        <b/>
        <i/>
        <sz val="10"/>
        <color rgb="FFFFFFFF"/>
        <rFont val="Arial"/>
      </rPr>
      <t xml:space="preserve">Multiplier </t>
    </r>
    <r>
      <rPr>
        <b/>
        <sz val="10"/>
        <color rgb="FFFFFFFF"/>
        <rFont val="Arial"/>
      </rPr>
      <t>Pendapatan (Langsung)</t>
    </r>
  </si>
  <si>
    <r>
      <rPr>
        <b/>
        <sz val="10"/>
        <color rgb="FFFFFFFF"/>
        <rFont val="Arial"/>
      </rPr>
      <t xml:space="preserve">Angka </t>
    </r>
    <r>
      <rPr>
        <b/>
        <i/>
        <sz val="10"/>
        <color rgb="FFFFFFFF"/>
        <rFont val="Arial"/>
      </rPr>
      <t>Shock</t>
    </r>
  </si>
  <si>
    <t>Dampak Total</t>
  </si>
  <si>
    <t>Dampak Langsung</t>
  </si>
  <si>
    <t>Dampak Tidak Langsung</t>
  </si>
  <si>
    <t>Jumlah Tenaga Kerja Sektoral Agustus 2024</t>
  </si>
  <si>
    <t>Matriks Koefisien Tenaga Kerja</t>
  </si>
  <si>
    <t>Matriks Diaginal Tenaga Kerja</t>
  </si>
  <si>
    <t>Matriks Kesempatan Kerja</t>
  </si>
  <si>
    <t>Jumlah Matriks Kesempatan Kerja</t>
  </si>
  <si>
    <r>
      <rPr>
        <b/>
        <sz val="10"/>
        <color rgb="FFFFFFFF"/>
        <rFont val="Arial"/>
      </rPr>
      <t xml:space="preserve">Angka </t>
    </r>
    <r>
      <rPr>
        <b/>
        <i/>
        <sz val="10"/>
        <color rgb="FFFFFFFF"/>
        <rFont val="Arial"/>
      </rPr>
      <t>Multiplier Effect Tenaga Kerja</t>
    </r>
  </si>
  <si>
    <t>Ringkasan Hasil Analisis Indeks Multiplier Tenaga Kerja</t>
  </si>
  <si>
    <r>
      <rPr>
        <b/>
        <sz val="10"/>
        <color rgb="FFFFFFFF"/>
        <rFont val="Arial"/>
      </rPr>
      <t xml:space="preserve">Koefisien </t>
    </r>
    <r>
      <rPr>
        <b/>
        <i/>
        <sz val="10"/>
        <color rgb="FFFFFFFF"/>
        <rFont val="Arial"/>
      </rPr>
      <t xml:space="preserve">Multiplier </t>
    </r>
    <r>
      <rPr>
        <b/>
        <sz val="10"/>
        <color rgb="FFFFFFFF"/>
        <rFont val="Arial"/>
      </rPr>
      <t>Tenaga Kerja</t>
    </r>
  </si>
  <si>
    <r>
      <rPr>
        <b/>
        <sz val="10"/>
        <color rgb="FFFFFFFF"/>
        <rFont val="Arial"/>
      </rPr>
      <t xml:space="preserve">Koefisien </t>
    </r>
    <r>
      <rPr>
        <b/>
        <i/>
        <sz val="10"/>
        <color rgb="FFFFFFFF"/>
        <rFont val="Arial"/>
      </rPr>
      <t xml:space="preserve">Multiplier </t>
    </r>
    <r>
      <rPr>
        <b/>
        <sz val="10"/>
        <color rgb="FFFFFFFF"/>
        <rFont val="Arial"/>
      </rPr>
      <t>Tenaga Kerja(Langsung)</t>
    </r>
  </si>
  <si>
    <r>
      <rPr>
        <b/>
        <sz val="10"/>
        <color rgb="FFFFFFFF"/>
        <rFont val="Arial"/>
      </rPr>
      <t xml:space="preserve">Angka </t>
    </r>
    <r>
      <rPr>
        <b/>
        <i/>
        <sz val="10"/>
        <color rgb="FFFFFFFF"/>
        <rFont val="Arial"/>
      </rPr>
      <t>Shock</t>
    </r>
  </si>
  <si>
    <t>Jumlah Potensi Serapa Tenaga Kerja</t>
  </si>
  <si>
    <t>No</t>
  </si>
  <si>
    <t>Klasifikasi Lapangan Usaha</t>
  </si>
  <si>
    <t>Analisis Keterkaitan</t>
  </si>
  <si>
    <t>Analisis Penyebaran</t>
  </si>
  <si>
    <r>
      <rPr>
        <b/>
        <sz val="10"/>
        <color theme="1"/>
        <rFont val="Arial"/>
      </rPr>
      <t xml:space="preserve">Koefisien </t>
    </r>
    <r>
      <rPr>
        <b/>
        <i/>
        <sz val="10"/>
        <color theme="1"/>
        <rFont val="Arial"/>
      </rPr>
      <t>Multiplier</t>
    </r>
  </si>
  <si>
    <t>Klasifikasi Prioritas</t>
  </si>
  <si>
    <t>FL</t>
  </si>
  <si>
    <t>BL</t>
  </si>
  <si>
    <t>FLI</t>
  </si>
  <si>
    <t>BLI</t>
  </si>
  <si>
    <t>Output</t>
  </si>
  <si>
    <t>Pendapatan</t>
  </si>
  <si>
    <t>TK</t>
  </si>
  <si>
    <t>Dalam satuan juta orang</t>
  </si>
  <si>
    <r>
      <rPr>
        <b/>
        <sz val="10"/>
        <color theme="1"/>
        <rFont val="Arial"/>
      </rPr>
      <t xml:space="preserve">Dampak </t>
    </r>
    <r>
      <rPr>
        <b/>
        <i/>
        <sz val="10"/>
        <color theme="1"/>
        <rFont val="Arial"/>
      </rPr>
      <t xml:space="preserve">Multiplier </t>
    </r>
    <r>
      <rPr>
        <b/>
        <sz val="10"/>
        <color theme="1"/>
        <rFont val="Arial"/>
      </rPr>
      <t>Output</t>
    </r>
  </si>
  <si>
    <r>
      <rPr>
        <b/>
        <sz val="10"/>
        <color theme="1"/>
        <rFont val="Arial"/>
      </rPr>
      <t xml:space="preserve">Dampak </t>
    </r>
    <r>
      <rPr>
        <b/>
        <i/>
        <sz val="10"/>
        <color theme="1"/>
        <rFont val="Arial"/>
      </rPr>
      <t xml:space="preserve">Multiplier </t>
    </r>
    <r>
      <rPr>
        <b/>
        <sz val="10"/>
        <color theme="1"/>
        <rFont val="Arial"/>
      </rPr>
      <t>Pendapatan</t>
    </r>
  </si>
  <si>
    <r>
      <rPr>
        <b/>
        <sz val="10"/>
        <color theme="1"/>
        <rFont val="Arial"/>
      </rPr>
      <t xml:space="preserve">Dampak </t>
    </r>
    <r>
      <rPr>
        <b/>
        <i/>
        <sz val="10"/>
        <color theme="1"/>
        <rFont val="Arial"/>
      </rPr>
      <t xml:space="preserve">Multiplier </t>
    </r>
    <r>
      <rPr>
        <b/>
        <sz val="10"/>
        <color theme="1"/>
        <rFont val="Arial"/>
      </rPr>
      <t>Tenaga Kerja</t>
    </r>
  </si>
  <si>
    <t>Rata-Rata</t>
  </si>
  <si>
    <t>Total Dampak</t>
  </si>
  <si>
    <t xml:space="preserve">Lapangan Usaha Objek PPN </t>
  </si>
  <si>
    <r>
      <rPr>
        <b/>
        <sz val="10"/>
        <color theme="1"/>
        <rFont val="Arial"/>
      </rPr>
      <t xml:space="preserve">Total Dampak </t>
    </r>
    <r>
      <rPr>
        <b/>
        <i/>
        <sz val="10"/>
        <color theme="1"/>
        <rFont val="Arial"/>
      </rPr>
      <t>Output</t>
    </r>
  </si>
  <si>
    <r>
      <rPr>
        <b/>
        <i/>
        <sz val="10"/>
        <color theme="1"/>
        <rFont val="Arial"/>
      </rPr>
      <t xml:space="preserve">Underground Economy
</t>
    </r>
    <r>
      <rPr>
        <b/>
        <sz val="10"/>
        <color theme="1"/>
        <rFont val="Arial"/>
      </rPr>
      <t>26,6%</t>
    </r>
  </si>
  <si>
    <t>Penyesuaian Sektor</t>
  </si>
  <si>
    <r>
      <rPr>
        <b/>
        <sz val="10"/>
        <color theme="1"/>
        <rFont val="Arial"/>
      </rPr>
      <t xml:space="preserve">Dampak </t>
    </r>
    <r>
      <rPr>
        <b/>
        <i/>
        <sz val="10"/>
        <color theme="1"/>
        <rFont val="Arial"/>
      </rPr>
      <t>Output</t>
    </r>
    <r>
      <rPr>
        <b/>
        <sz val="10"/>
        <color theme="1"/>
        <rFont val="Arial"/>
      </rPr>
      <t xml:space="preserve"> Setelah Penyesuaian Sektor</t>
    </r>
  </si>
  <si>
    <t>Potensi PPN</t>
  </si>
  <si>
    <t>(1)</t>
  </si>
  <si>
    <t>(2)</t>
  </si>
  <si>
    <t>(3)</t>
  </si>
  <si>
    <t>(4) = (1) - (2) - (3)</t>
  </si>
  <si>
    <t>(5)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</si>
</sst>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0">
    <numFmt numFmtId="164" formatCode="0.00000000"/>
    <numFmt numFmtId="165" formatCode="0.00000"/>
    <numFmt numFmtId="166" formatCode="0.0000"/>
    <numFmt numFmtId="167" formatCode="[$Rp-421]#,##0.00"/>
    <numFmt numFmtId="168" formatCode="0.000000"/>
    <numFmt numFmtId="169" formatCode="0.0000000"/>
    <numFmt numFmtId="170" formatCode="0.000000000"/>
    <numFmt numFmtId="171" formatCode="#,##0.000000"/>
    <numFmt numFmtId="172" formatCode="#,##0.00000"/>
    <numFmt numFmtId="173" formatCode="0.000"/>
  </numFmts>
  <fonts count="20" x14ac:knownFonts="1">
    <font>
      <sz val="10"/>
      <color rgb="FF000000"/>
      <name val="Arial"/>
      <scheme val="minor"/>
    </font>
    <font>
      <b/>
      <sz val="10"/>
      <color theme="1"/>
      <name val="Arial"/>
    </font>
    <font>
      <sz val="10"/>
      <color theme="1"/>
      <name val="Arial"/>
    </font>
    <font>
      <sz val="12"/>
      <color rgb="FFFFFFFF"/>
      <name val="Calibri"/>
    </font>
    <font>
      <sz val="10"/>
      <name val="Arial"/>
    </font>
    <font>
      <sz val="12"/>
      <color rgb="FF000000"/>
      <name val="Calibri"/>
    </font>
    <font>
      <sz val="10"/>
      <color theme="1"/>
      <name val="Arial"/>
      <scheme val="minor"/>
    </font>
    <font>
      <sz val="10"/>
      <color rgb="FFFFFFFF"/>
      <name val="Arial"/>
      <scheme val="minor"/>
    </font>
    <font>
      <b/>
      <sz val="10"/>
      <color rgb="FFFFFFFF"/>
      <name val="Arial"/>
      <scheme val="minor"/>
    </font>
    <font>
      <b/>
      <sz val="10"/>
      <color theme="1"/>
      <name val="Arial"/>
      <scheme val="minor"/>
    </font>
    <font>
      <b/>
      <i/>
      <sz val="10"/>
      <color theme="1"/>
      <name val="Arial"/>
      <scheme val="minor"/>
    </font>
    <font>
      <i/>
      <sz val="10"/>
      <color rgb="FFFFFFFF"/>
      <name val="Arial"/>
      <scheme val="minor"/>
    </font>
    <font>
      <b/>
      <sz val="12"/>
      <color rgb="FFFFFFFF"/>
      <name val="Calibri"/>
    </font>
    <font>
      <b/>
      <i/>
      <sz val="10"/>
      <color rgb="FFFFFFFF"/>
      <name val="Arial"/>
      <scheme val="minor"/>
    </font>
    <font>
      <sz val="12"/>
      <color theme="1"/>
      <name val="Calibri"/>
    </font>
    <font>
      <b/>
      <sz val="16"/>
      <color theme="1"/>
      <name val="Arial"/>
    </font>
    <font>
      <b/>
      <i/>
      <sz val="10"/>
      <color theme="1"/>
      <name val="Arial"/>
    </font>
    <font>
      <i/>
      <sz val="10"/>
      <color theme="1"/>
      <name val="Arial"/>
    </font>
    <font>
      <b/>
      <sz val="10"/>
      <color rgb="FFFFFFFF"/>
      <name val="Arial"/>
    </font>
    <font>
      <b/>
      <i/>
      <sz val="10"/>
      <color rgb="FFFFFFFF"/>
      <name val="Arial"/>
    </font>
  </fonts>
  <fills count="11">
    <fill>
      <patternFill patternType="none"/>
    </fill>
    <fill>
      <patternFill patternType="gray125"/>
    </fill>
    <fill>
      <patternFill patternType="solid">
        <fgColor rgb="FF073763"/>
        <bgColor rgb="FF073763"/>
      </patternFill>
    </fill>
    <fill>
      <patternFill patternType="solid">
        <fgColor rgb="FFFFF2CC"/>
        <bgColor rgb="FFFFF2CC"/>
      </patternFill>
    </fill>
    <fill>
      <patternFill patternType="solid">
        <fgColor rgb="FFFFFF00"/>
        <bgColor rgb="FFFFFF00"/>
      </patternFill>
    </fill>
    <fill>
      <patternFill patternType="solid">
        <fgColor rgb="FFFF9900"/>
        <bgColor rgb="FFFF9900"/>
      </patternFill>
    </fill>
    <fill>
      <patternFill patternType="solid">
        <fgColor rgb="FF1C4587"/>
        <bgColor rgb="FF1C4587"/>
      </patternFill>
    </fill>
    <fill>
      <patternFill patternType="solid">
        <fgColor rgb="FFFCE5CD"/>
        <bgColor rgb="FFFCE5CD"/>
      </patternFill>
    </fill>
    <fill>
      <patternFill patternType="solid">
        <fgColor rgb="FF999999"/>
        <bgColor rgb="FF999999"/>
      </patternFill>
    </fill>
    <fill>
      <patternFill patternType="solid">
        <fgColor rgb="FF666666"/>
        <bgColor rgb="FF666666"/>
      </patternFill>
    </fill>
    <fill>
      <patternFill patternType="solid">
        <fgColor rgb="FFD0E0E3"/>
        <bgColor rgb="FFD0E0E3"/>
      </patternFill>
    </fill>
  </fills>
  <borders count="17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/>
      <right/>
      <top/>
      <bottom style="thin">
        <color rgb="FF000000"/>
      </bottom>
      <diagonal/>
    </border>
    <border>
      <left style="thick">
        <color rgb="FF000000"/>
      </left>
      <right style="thick">
        <color rgb="FF000000"/>
      </right>
      <top style="thick">
        <color rgb="FF000000"/>
      </top>
      <bottom style="thick">
        <color rgb="FF000000"/>
      </bottom>
      <diagonal/>
    </border>
    <border>
      <left style="thick">
        <color rgb="FF000000"/>
      </left>
      <right/>
      <top style="thick">
        <color rgb="FF000000"/>
      </top>
      <bottom style="thick">
        <color rgb="FF000000"/>
      </bottom>
      <diagonal/>
    </border>
    <border>
      <left/>
      <right style="thick">
        <color rgb="FF000000"/>
      </right>
      <top style="thick">
        <color rgb="FF000000"/>
      </top>
      <bottom style="thick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</borders>
  <cellStyleXfs count="1">
    <xf numFmtId="0" fontId="0" fillId="0" borderId="0"/>
  </cellStyleXfs>
  <cellXfs count="124">
    <xf numFmtId="0" fontId="0" fillId="0" borderId="0" xfId="0"/>
    <xf numFmtId="0" fontId="1" fillId="0" borderId="0" xfId="0" applyFont="1"/>
    <xf numFmtId="0" fontId="2" fillId="0" borderId="0" xfId="0" applyFont="1"/>
    <xf numFmtId="0" fontId="2" fillId="0" borderId="0" xfId="0" applyFont="1" applyAlignment="1">
      <alignment horizontal="right"/>
    </xf>
    <xf numFmtId="0" fontId="3" fillId="2" borderId="6" xfId="0" applyFont="1" applyFill="1" applyBorder="1" applyAlignment="1">
      <alignment horizontal="right"/>
    </xf>
    <xf numFmtId="0" fontId="3" fillId="2" borderId="6" xfId="0" applyFont="1" applyFill="1" applyBorder="1"/>
    <xf numFmtId="3" fontId="5" fillId="0" borderId="6" xfId="0" applyNumberFormat="1" applyFont="1" applyBorder="1" applyAlignment="1">
      <alignment horizontal="right"/>
    </xf>
    <xf numFmtId="3" fontId="3" fillId="2" borderId="6" xfId="0" applyNumberFormat="1" applyFont="1" applyFill="1" applyBorder="1"/>
    <xf numFmtId="0" fontId="6" fillId="0" borderId="0" xfId="0" applyFont="1"/>
    <xf numFmtId="0" fontId="7" fillId="0" borderId="0" xfId="0" applyFont="1" applyAlignment="1">
      <alignment horizontal="center" vertical="center"/>
    </xf>
    <xf numFmtId="0" fontId="7" fillId="0" borderId="0" xfId="0" applyFont="1" applyAlignment="1">
      <alignment horizontal="center" vertical="center" wrapText="1"/>
    </xf>
    <xf numFmtId="0" fontId="6" fillId="0" borderId="1" xfId="0" applyFont="1" applyBorder="1"/>
    <xf numFmtId="0" fontId="7" fillId="2" borderId="6" xfId="0" applyFont="1" applyFill="1" applyBorder="1" applyAlignment="1">
      <alignment horizontal="center"/>
    </xf>
    <xf numFmtId="0" fontId="8" fillId="2" borderId="6" xfId="0" applyFont="1" applyFill="1" applyBorder="1" applyAlignment="1">
      <alignment horizontal="center"/>
    </xf>
    <xf numFmtId="0" fontId="6" fillId="0" borderId="6" xfId="0" applyFont="1" applyBorder="1"/>
    <xf numFmtId="4" fontId="6" fillId="0" borderId="6" xfId="0" applyNumberFormat="1" applyFont="1" applyBorder="1"/>
    <xf numFmtId="4" fontId="9" fillId="3" borderId="6" xfId="0" applyNumberFormat="1" applyFont="1" applyFill="1" applyBorder="1"/>
    <xf numFmtId="0" fontId="5" fillId="0" borderId="0" xfId="0" applyFont="1"/>
    <xf numFmtId="0" fontId="5" fillId="0" borderId="0" xfId="0" applyFont="1" applyAlignment="1">
      <alignment horizontal="left"/>
    </xf>
    <xf numFmtId="0" fontId="5" fillId="0" borderId="0" xfId="0" applyFont="1" applyAlignment="1">
      <alignment horizontal="center"/>
    </xf>
    <xf numFmtId="0" fontId="5" fillId="0" borderId="0" xfId="0" applyFont="1" applyAlignment="1">
      <alignment horizontal="right"/>
    </xf>
    <xf numFmtId="0" fontId="6" fillId="0" borderId="0" xfId="0" applyFont="1" applyAlignment="1">
      <alignment horizontal="left"/>
    </xf>
    <xf numFmtId="0" fontId="3" fillId="2" borderId="6" xfId="0" applyFont="1" applyFill="1" applyBorder="1" applyAlignment="1">
      <alignment horizontal="center"/>
    </xf>
    <xf numFmtId="0" fontId="3" fillId="2" borderId="6" xfId="0" applyFont="1" applyFill="1" applyBorder="1" applyAlignment="1">
      <alignment horizontal="center" vertical="center"/>
    </xf>
    <xf numFmtId="164" fontId="6" fillId="0" borderId="6" xfId="0" applyNumberFormat="1" applyFont="1" applyBorder="1" applyAlignment="1">
      <alignment horizontal="center"/>
    </xf>
    <xf numFmtId="0" fontId="6" fillId="0" borderId="6" xfId="0" applyFont="1" applyBorder="1" applyAlignment="1">
      <alignment horizontal="center"/>
    </xf>
    <xf numFmtId="0" fontId="9" fillId="0" borderId="0" xfId="0" applyFont="1" applyAlignment="1">
      <alignment horizontal="center"/>
    </xf>
    <xf numFmtId="0" fontId="10" fillId="0" borderId="0" xfId="0" applyFont="1" applyAlignment="1">
      <alignment horizontal="center"/>
    </xf>
    <xf numFmtId="165" fontId="6" fillId="0" borderId="0" xfId="0" applyNumberFormat="1" applyFont="1" applyAlignment="1">
      <alignment horizontal="center"/>
    </xf>
    <xf numFmtId="166" fontId="6" fillId="0" borderId="0" xfId="0" applyNumberFormat="1" applyFont="1" applyAlignment="1">
      <alignment horizontal="center"/>
    </xf>
    <xf numFmtId="166" fontId="9" fillId="4" borderId="0" xfId="0" applyNumberFormat="1" applyFont="1" applyFill="1" applyAlignment="1">
      <alignment horizontal="center"/>
    </xf>
    <xf numFmtId="165" fontId="9" fillId="5" borderId="0" xfId="0" applyNumberFormat="1" applyFont="1" applyFill="1" applyAlignment="1">
      <alignment horizontal="center"/>
    </xf>
    <xf numFmtId="0" fontId="11" fillId="2" borderId="6" xfId="0" applyFont="1" applyFill="1" applyBorder="1" applyAlignment="1">
      <alignment horizontal="center"/>
    </xf>
    <xf numFmtId="166" fontId="6" fillId="0" borderId="6" xfId="0" applyNumberFormat="1" applyFont="1" applyBorder="1" applyAlignment="1">
      <alignment horizontal="center"/>
    </xf>
    <xf numFmtId="165" fontId="6" fillId="0" borderId="6" xfId="0" applyNumberFormat="1" applyFont="1" applyBorder="1" applyAlignment="1">
      <alignment horizontal="center"/>
    </xf>
    <xf numFmtId="0" fontId="9" fillId="0" borderId="0" xfId="0" applyFont="1" applyAlignment="1">
      <alignment horizontal="center" vertical="center"/>
    </xf>
    <xf numFmtId="0" fontId="9" fillId="0" borderId="6" xfId="0" applyFont="1" applyBorder="1" applyAlignment="1">
      <alignment horizontal="center"/>
    </xf>
    <xf numFmtId="4" fontId="6" fillId="0" borderId="0" xfId="0" applyNumberFormat="1" applyFont="1" applyAlignment="1">
      <alignment horizontal="center"/>
    </xf>
    <xf numFmtId="0" fontId="8" fillId="2" borderId="6" xfId="0" applyFont="1" applyFill="1" applyBorder="1" applyAlignment="1">
      <alignment horizontal="center" vertical="center"/>
    </xf>
    <xf numFmtId="4" fontId="6" fillId="0" borderId="6" xfId="0" applyNumberFormat="1" applyFont="1" applyBorder="1" applyAlignment="1">
      <alignment horizontal="center"/>
    </xf>
    <xf numFmtId="4" fontId="6" fillId="0" borderId="0" xfId="0" applyNumberFormat="1" applyFont="1" applyAlignment="1">
      <alignment horizontal="left"/>
    </xf>
    <xf numFmtId="167" fontId="6" fillId="0" borderId="0" xfId="0" applyNumberFormat="1" applyFont="1" applyAlignment="1">
      <alignment horizontal="left"/>
    </xf>
    <xf numFmtId="3" fontId="6" fillId="0" borderId="6" xfId="0" applyNumberFormat="1" applyFont="1" applyBorder="1" applyAlignment="1">
      <alignment horizontal="center"/>
    </xf>
    <xf numFmtId="0" fontId="6" fillId="5" borderId="0" xfId="0" applyFont="1" applyFill="1"/>
    <xf numFmtId="0" fontId="6" fillId="5" borderId="0" xfId="0" applyFont="1" applyFill="1" applyAlignment="1">
      <alignment horizontal="left"/>
    </xf>
    <xf numFmtId="0" fontId="9" fillId="0" borderId="6" xfId="0" applyFont="1" applyBorder="1" applyAlignment="1">
      <alignment horizontal="center" vertical="center"/>
    </xf>
    <xf numFmtId="168" fontId="6" fillId="0" borderId="6" xfId="0" applyNumberFormat="1" applyFont="1" applyBorder="1" applyAlignment="1">
      <alignment horizontal="center"/>
    </xf>
    <xf numFmtId="0" fontId="6" fillId="0" borderId="0" xfId="0" applyFont="1" applyAlignment="1">
      <alignment horizontal="center" vertical="center"/>
    </xf>
    <xf numFmtId="169" fontId="6" fillId="0" borderId="6" xfId="0" applyNumberFormat="1" applyFont="1" applyBorder="1" applyAlignment="1">
      <alignment horizontal="center"/>
    </xf>
    <xf numFmtId="169" fontId="7" fillId="6" borderId="6" xfId="0" applyNumberFormat="1" applyFont="1" applyFill="1" applyBorder="1" applyAlignment="1">
      <alignment horizontal="center"/>
    </xf>
    <xf numFmtId="170" fontId="6" fillId="0" borderId="6" xfId="0" applyNumberFormat="1" applyFont="1" applyBorder="1" applyAlignment="1">
      <alignment horizontal="center"/>
    </xf>
    <xf numFmtId="170" fontId="7" fillId="6" borderId="6" xfId="0" applyNumberFormat="1" applyFont="1" applyFill="1" applyBorder="1" applyAlignment="1">
      <alignment horizontal="center"/>
    </xf>
    <xf numFmtId="171" fontId="6" fillId="0" borderId="6" xfId="0" applyNumberFormat="1" applyFont="1" applyBorder="1" applyAlignment="1">
      <alignment horizontal="center"/>
    </xf>
    <xf numFmtId="1" fontId="6" fillId="0" borderId="6" xfId="0" applyNumberFormat="1" applyFont="1" applyBorder="1" applyAlignment="1">
      <alignment horizontal="center"/>
    </xf>
    <xf numFmtId="172" fontId="9" fillId="0" borderId="0" xfId="0" applyNumberFormat="1" applyFont="1" applyAlignment="1">
      <alignment horizontal="center"/>
    </xf>
    <xf numFmtId="171" fontId="6" fillId="0" borderId="0" xfId="0" applyNumberFormat="1" applyFont="1" applyAlignment="1">
      <alignment horizontal="center"/>
    </xf>
    <xf numFmtId="0" fontId="6" fillId="0" borderId="0" xfId="0" applyFont="1" applyAlignment="1">
      <alignment horizontal="center"/>
    </xf>
    <xf numFmtId="0" fontId="9" fillId="4" borderId="0" xfId="0" applyFont="1" applyFill="1" applyAlignment="1">
      <alignment horizontal="left"/>
    </xf>
    <xf numFmtId="3" fontId="9" fillId="4" borderId="0" xfId="0" applyNumberFormat="1" applyFont="1" applyFill="1" applyAlignment="1">
      <alignment horizontal="center"/>
    </xf>
    <xf numFmtId="173" fontId="9" fillId="8" borderId="2" xfId="0" applyNumberFormat="1" applyFont="1" applyFill="1" applyBorder="1" applyAlignment="1">
      <alignment horizontal="center" vertical="center"/>
    </xf>
    <xf numFmtId="173" fontId="9" fillId="8" borderId="6" xfId="0" applyNumberFormat="1" applyFont="1" applyFill="1" applyBorder="1" applyAlignment="1">
      <alignment horizontal="center" vertical="center"/>
    </xf>
    <xf numFmtId="173" fontId="6" fillId="0" borderId="6" xfId="0" applyNumberFormat="1" applyFont="1" applyBorder="1"/>
    <xf numFmtId="173" fontId="6" fillId="0" borderId="6" xfId="0" applyNumberFormat="1" applyFont="1" applyBorder="1" applyAlignment="1">
      <alignment horizontal="center"/>
    </xf>
    <xf numFmtId="173" fontId="6" fillId="0" borderId="2" xfId="0" applyNumberFormat="1" applyFont="1" applyBorder="1" applyAlignment="1">
      <alignment horizontal="center"/>
    </xf>
    <xf numFmtId="0" fontId="9" fillId="8" borderId="6" xfId="0" applyFont="1" applyFill="1" applyBorder="1" applyAlignment="1">
      <alignment horizontal="center"/>
    </xf>
    <xf numFmtId="1" fontId="6" fillId="0" borderId="1" xfId="0" applyNumberFormat="1" applyFont="1" applyBorder="1" applyAlignment="1">
      <alignment horizontal="center"/>
    </xf>
    <xf numFmtId="173" fontId="6" fillId="0" borderId="1" xfId="0" applyNumberFormat="1" applyFont="1" applyBorder="1"/>
    <xf numFmtId="1" fontId="9" fillId="0" borderId="13" xfId="0" applyNumberFormat="1" applyFont="1" applyBorder="1" applyAlignment="1">
      <alignment horizontal="center"/>
    </xf>
    <xf numFmtId="173" fontId="9" fillId="0" borderId="13" xfId="0" applyNumberFormat="1" applyFont="1" applyBorder="1"/>
    <xf numFmtId="173" fontId="6" fillId="0" borderId="13" xfId="0" applyNumberFormat="1" applyFont="1" applyBorder="1" applyAlignment="1">
      <alignment horizontal="center"/>
    </xf>
    <xf numFmtId="173" fontId="6" fillId="9" borderId="13" xfId="0" applyNumberFormat="1" applyFont="1" applyFill="1" applyBorder="1" applyAlignment="1">
      <alignment horizontal="center"/>
    </xf>
    <xf numFmtId="173" fontId="6" fillId="9" borderId="13" xfId="0" applyNumberFormat="1" applyFont="1" applyFill="1" applyBorder="1"/>
    <xf numFmtId="0" fontId="6" fillId="0" borderId="1" xfId="0" applyFont="1" applyBorder="1" applyAlignment="1">
      <alignment horizontal="center"/>
    </xf>
    <xf numFmtId="4" fontId="6" fillId="0" borderId="1" xfId="0" applyNumberFormat="1" applyFont="1" applyBorder="1" applyAlignment="1">
      <alignment horizontal="center"/>
    </xf>
    <xf numFmtId="171" fontId="6" fillId="0" borderId="1" xfId="0" applyNumberFormat="1" applyFont="1" applyBorder="1" applyAlignment="1">
      <alignment horizontal="center"/>
    </xf>
    <xf numFmtId="4" fontId="6" fillId="0" borderId="13" xfId="0" applyNumberFormat="1" applyFont="1" applyBorder="1" applyAlignment="1">
      <alignment horizontal="center"/>
    </xf>
    <xf numFmtId="171" fontId="6" fillId="0" borderId="13" xfId="0" applyNumberFormat="1" applyFont="1" applyBorder="1" applyAlignment="1">
      <alignment horizontal="center"/>
    </xf>
    <xf numFmtId="0" fontId="2" fillId="8" borderId="6" xfId="0" quotePrefix="1" applyFont="1" applyFill="1" applyBorder="1" applyAlignment="1">
      <alignment horizontal="center" vertical="center" wrapText="1"/>
    </xf>
    <xf numFmtId="0" fontId="14" fillId="0" borderId="6" xfId="0" applyFont="1" applyBorder="1"/>
    <xf numFmtId="3" fontId="2" fillId="0" borderId="6" xfId="0" applyNumberFormat="1" applyFont="1" applyBorder="1" applyAlignment="1">
      <alignment horizontal="center"/>
    </xf>
    <xf numFmtId="0" fontId="14" fillId="0" borderId="1" xfId="0" applyFont="1" applyBorder="1"/>
    <xf numFmtId="3" fontId="2" fillId="0" borderId="1" xfId="0" applyNumberFormat="1" applyFont="1" applyBorder="1" applyAlignment="1">
      <alignment horizontal="center"/>
    </xf>
    <xf numFmtId="3" fontId="1" fillId="0" borderId="13" xfId="0" applyNumberFormat="1" applyFont="1" applyBorder="1" applyAlignment="1">
      <alignment horizontal="center" vertical="center"/>
    </xf>
    <xf numFmtId="3" fontId="2" fillId="0" borderId="13" xfId="0" applyNumberFormat="1" applyFont="1" applyBorder="1" applyAlignment="1">
      <alignment vertical="center"/>
    </xf>
    <xf numFmtId="3" fontId="15" fillId="10" borderId="13" xfId="0" applyNumberFormat="1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4" fillId="0" borderId="5" xfId="0" applyFont="1" applyBorder="1"/>
    <xf numFmtId="0" fontId="3" fillId="2" borderId="2" xfId="0" applyFont="1" applyFill="1" applyBorder="1" applyAlignment="1">
      <alignment horizontal="center"/>
    </xf>
    <xf numFmtId="0" fontId="4" fillId="0" borderId="3" xfId="0" applyFont="1" applyBorder="1"/>
    <xf numFmtId="0" fontId="4" fillId="0" borderId="4" xfId="0" applyFont="1" applyBorder="1"/>
    <xf numFmtId="0" fontId="7" fillId="2" borderId="1" xfId="0" applyFont="1" applyFill="1" applyBorder="1" applyAlignment="1">
      <alignment horizontal="center" vertical="center"/>
    </xf>
    <xf numFmtId="0" fontId="7" fillId="2" borderId="7" xfId="0" applyFont="1" applyFill="1" applyBorder="1" applyAlignment="1">
      <alignment horizontal="center" vertical="center" wrapText="1"/>
    </xf>
    <xf numFmtId="0" fontId="4" fillId="0" borderId="8" xfId="0" applyFont="1" applyBorder="1"/>
    <xf numFmtId="0" fontId="4" fillId="0" borderId="9" xfId="0" applyFont="1" applyBorder="1"/>
    <xf numFmtId="0" fontId="4" fillId="0" borderId="10" xfId="0" applyFont="1" applyBorder="1"/>
    <xf numFmtId="0" fontId="6" fillId="0" borderId="1" xfId="0" applyFont="1" applyBorder="1"/>
    <xf numFmtId="0" fontId="7" fillId="2" borderId="2" xfId="0" applyFont="1" applyFill="1" applyBorder="1" applyAlignment="1">
      <alignment horizontal="center"/>
    </xf>
    <xf numFmtId="0" fontId="7" fillId="6" borderId="2" xfId="0" applyFont="1" applyFill="1" applyBorder="1" applyAlignment="1">
      <alignment horizontal="center"/>
    </xf>
    <xf numFmtId="0" fontId="8" fillId="6" borderId="2" xfId="0" applyFont="1" applyFill="1" applyBorder="1" applyAlignment="1">
      <alignment horizontal="center"/>
    </xf>
    <xf numFmtId="0" fontId="9" fillId="3" borderId="7" xfId="0" applyFont="1" applyFill="1" applyBorder="1" applyAlignment="1">
      <alignment horizontal="center" vertical="center"/>
    </xf>
    <xf numFmtId="0" fontId="4" fillId="0" borderId="11" xfId="0" applyFont="1" applyBorder="1"/>
    <xf numFmtId="0" fontId="4" fillId="0" borderId="12" xfId="0" applyFont="1" applyBorder="1"/>
    <xf numFmtId="0" fontId="12" fillId="2" borderId="1" xfId="0" applyFont="1" applyFill="1" applyBorder="1" applyAlignment="1">
      <alignment horizontal="center" vertical="center"/>
    </xf>
    <xf numFmtId="0" fontId="8" fillId="2" borderId="1" xfId="0" applyFont="1" applyFill="1" applyBorder="1" applyAlignment="1">
      <alignment horizontal="center" vertical="center"/>
    </xf>
    <xf numFmtId="0" fontId="8" fillId="2" borderId="1" xfId="0" applyFont="1" applyFill="1" applyBorder="1" applyAlignment="1">
      <alignment horizontal="center" vertical="center" wrapText="1"/>
    </xf>
    <xf numFmtId="0" fontId="8" fillId="2" borderId="2" xfId="0" applyFont="1" applyFill="1" applyBorder="1" applyAlignment="1">
      <alignment horizontal="center"/>
    </xf>
    <xf numFmtId="0" fontId="9" fillId="3" borderId="0" xfId="0" applyFont="1" applyFill="1" applyAlignment="1">
      <alignment horizontal="center" vertical="center"/>
    </xf>
    <xf numFmtId="0" fontId="0" fillId="0" borderId="0" xfId="0"/>
    <xf numFmtId="0" fontId="3" fillId="2" borderId="1" xfId="0" applyFont="1" applyFill="1" applyBorder="1" applyAlignment="1">
      <alignment vertical="center"/>
    </xf>
    <xf numFmtId="0" fontId="9" fillId="7" borderId="0" xfId="0" applyFont="1" applyFill="1" applyAlignment="1">
      <alignment horizontal="center" vertical="center"/>
    </xf>
    <xf numFmtId="0" fontId="5" fillId="0" borderId="0" xfId="0" applyFont="1"/>
    <xf numFmtId="0" fontId="11" fillId="2" borderId="2" xfId="0" applyFont="1" applyFill="1" applyBorder="1" applyAlignment="1">
      <alignment horizontal="center"/>
    </xf>
    <xf numFmtId="0" fontId="13" fillId="2" borderId="1" xfId="0" applyFont="1" applyFill="1" applyBorder="1" applyAlignment="1">
      <alignment horizontal="center" vertical="center"/>
    </xf>
    <xf numFmtId="0" fontId="6" fillId="4" borderId="0" xfId="0" applyFont="1" applyFill="1"/>
    <xf numFmtId="173" fontId="9" fillId="8" borderId="1" xfId="0" applyNumberFormat="1" applyFont="1" applyFill="1" applyBorder="1" applyAlignment="1">
      <alignment horizontal="center" vertical="center"/>
    </xf>
    <xf numFmtId="173" fontId="9" fillId="8" borderId="2" xfId="0" applyNumberFormat="1" applyFont="1" applyFill="1" applyBorder="1" applyAlignment="1">
      <alignment horizontal="center" vertical="center"/>
    </xf>
    <xf numFmtId="0" fontId="1" fillId="8" borderId="1" xfId="0" applyFont="1" applyFill="1" applyBorder="1" applyAlignment="1">
      <alignment horizontal="center" vertical="center" wrapText="1"/>
    </xf>
    <xf numFmtId="0" fontId="9" fillId="8" borderId="1" xfId="0" applyFont="1" applyFill="1" applyBorder="1" applyAlignment="1">
      <alignment horizontal="center" vertical="center"/>
    </xf>
    <xf numFmtId="0" fontId="9" fillId="8" borderId="2" xfId="0" applyFont="1" applyFill="1" applyBorder="1" applyAlignment="1">
      <alignment horizontal="center"/>
    </xf>
    <xf numFmtId="0" fontId="9" fillId="0" borderId="14" xfId="0" applyFont="1" applyBorder="1" applyAlignment="1">
      <alignment horizontal="center"/>
    </xf>
    <xf numFmtId="0" fontId="4" fillId="0" borderId="15" xfId="0" applyFont="1" applyBorder="1"/>
    <xf numFmtId="0" fontId="4" fillId="0" borderId="16" xfId="0" applyFont="1" applyBorder="1"/>
    <xf numFmtId="0" fontId="1" fillId="8" borderId="1" xfId="0" applyFont="1" applyFill="1" applyBorder="1" applyAlignment="1">
      <alignment horizontal="center" vertical="center"/>
    </xf>
    <xf numFmtId="0" fontId="1" fillId="0" borderId="14" xfId="0" applyFont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5</xdr:col>
      <xdr:colOff>1104900</xdr:colOff>
      <xdr:row>159</xdr:row>
      <xdr:rowOff>228600</xdr:rowOff>
    </xdr:from>
    <xdr:ext cx="7143750" cy="4286250"/>
    <xdr:pic>
      <xdr:nvPicPr>
        <xdr:cNvPr id="2" name="image1.png" title="Gambar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outlinePr summaryBelow="0" summaryRight="0"/>
  </sheetPr>
  <dimension ref="A1:AN31"/>
  <sheetViews>
    <sheetView workbookViewId="0"/>
  </sheetViews>
  <sheetFormatPr defaultColWidth="12.6328125" defaultRowHeight="15.75" customHeight="1" x14ac:dyDescent="0.25"/>
  <sheetData>
    <row r="1" spans="1:40" x14ac:dyDescent="0.3">
      <c r="A1" s="1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</row>
    <row r="2" spans="1:40" x14ac:dyDescent="0.3">
      <c r="A2" s="1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</row>
    <row r="3" spans="1:40" ht="15.75" customHeight="1" x14ac:dyDescent="0.25">
      <c r="A3" s="2"/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  <c r="AH3" s="2"/>
      <c r="AI3" s="2"/>
      <c r="AJ3" s="2"/>
      <c r="AK3" s="2"/>
      <c r="AL3" s="2"/>
      <c r="AM3" s="2"/>
      <c r="AN3" s="2"/>
    </row>
    <row r="4" spans="1:40" ht="15.75" customHeight="1" x14ac:dyDescent="0.25">
      <c r="A4" s="2" t="s">
        <v>2</v>
      </c>
      <c r="B4" s="2" t="s">
        <v>3</v>
      </c>
      <c r="C4" s="3">
        <v>1</v>
      </c>
      <c r="D4" s="3">
        <v>2</v>
      </c>
      <c r="E4" s="3">
        <v>3</v>
      </c>
      <c r="F4" s="3">
        <v>4</v>
      </c>
      <c r="G4" s="3">
        <v>5</v>
      </c>
      <c r="H4" s="3">
        <v>6</v>
      </c>
      <c r="I4" s="3">
        <v>7</v>
      </c>
      <c r="J4" s="3">
        <v>8</v>
      </c>
      <c r="K4" s="3">
        <v>9</v>
      </c>
      <c r="L4" s="3">
        <v>10</v>
      </c>
      <c r="M4" s="3">
        <v>11</v>
      </c>
      <c r="N4" s="3">
        <v>12</v>
      </c>
      <c r="O4" s="3">
        <v>13</v>
      </c>
      <c r="P4" s="3">
        <v>14</v>
      </c>
      <c r="Q4" s="3">
        <v>15</v>
      </c>
      <c r="R4" s="3">
        <v>16</v>
      </c>
      <c r="S4" s="3">
        <v>17</v>
      </c>
      <c r="T4" s="3">
        <v>1800</v>
      </c>
      <c r="U4" s="3">
        <v>3011</v>
      </c>
      <c r="V4" s="3">
        <v>3012</v>
      </c>
      <c r="W4" s="3">
        <v>3020</v>
      </c>
      <c r="X4" s="3">
        <v>3030</v>
      </c>
      <c r="Y4" s="3">
        <v>3040</v>
      </c>
      <c r="Z4" s="3">
        <v>3050</v>
      </c>
      <c r="AA4" s="3">
        <v>3060</v>
      </c>
      <c r="AB4" s="3">
        <v>3090</v>
      </c>
      <c r="AC4" s="3">
        <v>3100</v>
      </c>
      <c r="AD4" s="3">
        <v>4011</v>
      </c>
      <c r="AE4" s="3">
        <v>4012</v>
      </c>
      <c r="AF4" s="3">
        <v>4013</v>
      </c>
      <c r="AG4" s="3">
        <v>4019</v>
      </c>
      <c r="AH4" s="3">
        <v>5011</v>
      </c>
      <c r="AI4" s="3">
        <v>5012</v>
      </c>
      <c r="AJ4" s="3">
        <v>5013</v>
      </c>
      <c r="AK4" s="3">
        <v>5019</v>
      </c>
      <c r="AL4" s="3">
        <v>6090</v>
      </c>
      <c r="AM4" s="3">
        <v>7000</v>
      </c>
      <c r="AN4" s="3">
        <v>8000</v>
      </c>
    </row>
    <row r="5" spans="1:40" ht="15.75" customHeight="1" x14ac:dyDescent="0.25">
      <c r="A5" s="2"/>
      <c r="B5" s="2"/>
      <c r="C5" s="2" t="s">
        <v>4</v>
      </c>
      <c r="D5" s="2" t="s">
        <v>5</v>
      </c>
      <c r="E5" s="2" t="s">
        <v>6</v>
      </c>
      <c r="F5" s="2" t="s">
        <v>7</v>
      </c>
      <c r="G5" s="2" t="s">
        <v>8</v>
      </c>
      <c r="H5" s="2" t="s">
        <v>9</v>
      </c>
      <c r="I5" s="2" t="s">
        <v>10</v>
      </c>
      <c r="J5" s="2" t="s">
        <v>11</v>
      </c>
      <c r="K5" s="2" t="s">
        <v>12</v>
      </c>
      <c r="L5" s="2" t="s">
        <v>13</v>
      </c>
      <c r="M5" s="2" t="s">
        <v>14</v>
      </c>
      <c r="N5" s="2" t="s">
        <v>15</v>
      </c>
      <c r="O5" s="2" t="s">
        <v>16</v>
      </c>
      <c r="P5" s="2" t="s">
        <v>17</v>
      </c>
      <c r="Q5" s="2" t="s">
        <v>18</v>
      </c>
      <c r="R5" s="2" t="s">
        <v>19</v>
      </c>
      <c r="S5" s="2" t="s">
        <v>20</v>
      </c>
      <c r="T5" s="2" t="s">
        <v>21</v>
      </c>
      <c r="U5" s="2" t="s">
        <v>22</v>
      </c>
      <c r="V5" s="2" t="s">
        <v>23</v>
      </c>
      <c r="W5" s="2" t="s">
        <v>24</v>
      </c>
      <c r="X5" s="2" t="s">
        <v>25</v>
      </c>
      <c r="Y5" s="2" t="s">
        <v>26</v>
      </c>
      <c r="Z5" s="2" t="s">
        <v>27</v>
      </c>
      <c r="AA5" s="2" t="s">
        <v>28</v>
      </c>
      <c r="AB5" s="2" t="s">
        <v>29</v>
      </c>
      <c r="AC5" s="2" t="s">
        <v>30</v>
      </c>
      <c r="AD5" s="2" t="s">
        <v>31</v>
      </c>
      <c r="AE5" s="2" t="s">
        <v>32</v>
      </c>
      <c r="AF5" s="2" t="s">
        <v>33</v>
      </c>
      <c r="AG5" s="2" t="s">
        <v>34</v>
      </c>
      <c r="AH5" s="2" t="s">
        <v>35</v>
      </c>
      <c r="AI5" s="2" t="s">
        <v>36</v>
      </c>
      <c r="AJ5" s="2" t="s">
        <v>37</v>
      </c>
      <c r="AK5" s="2" t="s">
        <v>38</v>
      </c>
      <c r="AL5" s="2" t="s">
        <v>39</v>
      </c>
      <c r="AM5" s="2" t="s">
        <v>40</v>
      </c>
      <c r="AN5" s="2" t="s">
        <v>41</v>
      </c>
    </row>
    <row r="6" spans="1:40" ht="15.75" customHeight="1" x14ac:dyDescent="0.25">
      <c r="A6" s="3">
        <v>1</v>
      </c>
      <c r="B6" s="2" t="s">
        <v>4</v>
      </c>
      <c r="C6" s="3">
        <v>180440740</v>
      </c>
      <c r="D6" s="3">
        <v>2049</v>
      </c>
      <c r="E6" s="3">
        <v>1274862164</v>
      </c>
      <c r="F6" s="3">
        <v>14944</v>
      </c>
      <c r="G6" s="3">
        <v>13633</v>
      </c>
      <c r="H6" s="3">
        <v>80602694</v>
      </c>
      <c r="I6" s="3">
        <v>2327817</v>
      </c>
      <c r="J6" s="3">
        <v>4562263</v>
      </c>
      <c r="K6" s="3">
        <v>147857617</v>
      </c>
      <c r="L6" s="3">
        <v>89723</v>
      </c>
      <c r="M6" s="3">
        <v>3779</v>
      </c>
      <c r="N6" s="3">
        <v>948</v>
      </c>
      <c r="O6" s="3">
        <v>169835</v>
      </c>
      <c r="P6" s="3">
        <v>2338895</v>
      </c>
      <c r="Q6" s="3">
        <v>1192030</v>
      </c>
      <c r="R6" s="3">
        <v>16506257</v>
      </c>
      <c r="S6" s="3">
        <v>8359590</v>
      </c>
      <c r="T6" s="3">
        <v>1719344978</v>
      </c>
      <c r="U6" s="3">
        <v>698385011</v>
      </c>
      <c r="V6" s="3">
        <v>0</v>
      </c>
      <c r="W6" s="3">
        <v>0</v>
      </c>
      <c r="X6" s="3">
        <v>219428074</v>
      </c>
      <c r="Y6" s="3">
        <v>15438805</v>
      </c>
      <c r="Z6" s="3">
        <v>55664465</v>
      </c>
      <c r="AA6" s="3">
        <v>0</v>
      </c>
      <c r="AB6" s="3">
        <v>988916355</v>
      </c>
      <c r="AC6" s="3">
        <v>2708261333</v>
      </c>
      <c r="AD6" s="3">
        <v>124499055</v>
      </c>
      <c r="AE6" s="3">
        <v>0</v>
      </c>
      <c r="AF6" s="3">
        <v>0</v>
      </c>
      <c r="AG6" s="3">
        <v>124499055</v>
      </c>
      <c r="AH6" s="3">
        <v>0</v>
      </c>
      <c r="AI6" s="3">
        <v>0</v>
      </c>
      <c r="AJ6" s="3">
        <v>0</v>
      </c>
      <c r="AK6" s="3">
        <v>0</v>
      </c>
      <c r="AL6" s="3">
        <v>0</v>
      </c>
      <c r="AM6" s="3">
        <v>2583762278</v>
      </c>
      <c r="AN6" s="3">
        <v>2708261333</v>
      </c>
    </row>
    <row r="7" spans="1:40" ht="15.75" customHeight="1" x14ac:dyDescent="0.25">
      <c r="A7" s="3">
        <v>2</v>
      </c>
      <c r="B7" s="2" t="s">
        <v>5</v>
      </c>
      <c r="C7" s="3">
        <v>125916</v>
      </c>
      <c r="D7" s="3">
        <v>139519218</v>
      </c>
      <c r="E7" s="3">
        <v>596452937</v>
      </c>
      <c r="F7" s="3">
        <v>201098931</v>
      </c>
      <c r="G7" s="3">
        <v>193209</v>
      </c>
      <c r="H7" s="3">
        <v>237627334</v>
      </c>
      <c r="I7" s="3">
        <v>52769</v>
      </c>
      <c r="J7" s="3">
        <v>2554579</v>
      </c>
      <c r="K7" s="3">
        <v>453</v>
      </c>
      <c r="L7" s="3">
        <v>0</v>
      </c>
      <c r="M7" s="3">
        <v>0</v>
      </c>
      <c r="N7" s="3">
        <v>0</v>
      </c>
      <c r="O7" s="3">
        <v>6163</v>
      </c>
      <c r="P7" s="3">
        <v>2774433</v>
      </c>
      <c r="Q7" s="3">
        <v>449</v>
      </c>
      <c r="R7" s="3">
        <v>73988</v>
      </c>
      <c r="S7" s="3">
        <v>0</v>
      </c>
      <c r="T7" s="3">
        <v>1180480379</v>
      </c>
      <c r="U7" s="3">
        <v>392584</v>
      </c>
      <c r="V7" s="3">
        <v>0</v>
      </c>
      <c r="W7" s="3">
        <v>0</v>
      </c>
      <c r="X7" s="3">
        <v>16080119</v>
      </c>
      <c r="Y7" s="3">
        <v>21866633</v>
      </c>
      <c r="Z7" s="3">
        <v>408926459</v>
      </c>
      <c r="AA7" s="3">
        <v>0</v>
      </c>
      <c r="AB7" s="3">
        <v>447265795</v>
      </c>
      <c r="AC7" s="3">
        <v>1627746174</v>
      </c>
      <c r="AD7" s="3">
        <v>87509366</v>
      </c>
      <c r="AE7" s="3">
        <v>0</v>
      </c>
      <c r="AF7" s="3">
        <v>0</v>
      </c>
      <c r="AG7" s="3">
        <v>87509366</v>
      </c>
      <c r="AH7" s="3">
        <v>0</v>
      </c>
      <c r="AI7" s="3">
        <v>0</v>
      </c>
      <c r="AJ7" s="3">
        <v>0</v>
      </c>
      <c r="AK7" s="3">
        <v>0</v>
      </c>
      <c r="AL7" s="3">
        <v>0</v>
      </c>
      <c r="AM7" s="3">
        <v>1540236808</v>
      </c>
      <c r="AN7" s="3">
        <v>1627746174</v>
      </c>
    </row>
    <row r="8" spans="1:40" ht="15.75" customHeight="1" x14ac:dyDescent="0.25">
      <c r="A8" s="3">
        <v>3</v>
      </c>
      <c r="B8" s="2" t="s">
        <v>6</v>
      </c>
      <c r="C8" s="3">
        <v>232027941</v>
      </c>
      <c r="D8" s="3">
        <v>137953654</v>
      </c>
      <c r="E8" s="3">
        <v>2068967091</v>
      </c>
      <c r="F8" s="3">
        <v>14004634</v>
      </c>
      <c r="G8" s="3">
        <v>11552566</v>
      </c>
      <c r="H8" s="3">
        <v>886445557</v>
      </c>
      <c r="I8" s="3">
        <v>232149942</v>
      </c>
      <c r="J8" s="3">
        <v>366520609</v>
      </c>
      <c r="K8" s="3">
        <v>395146188</v>
      </c>
      <c r="L8" s="3">
        <v>37741342</v>
      </c>
      <c r="M8" s="3">
        <v>25446807</v>
      </c>
      <c r="N8" s="3">
        <v>17809675</v>
      </c>
      <c r="O8" s="3">
        <v>82013350</v>
      </c>
      <c r="P8" s="3">
        <v>57113685</v>
      </c>
      <c r="Q8" s="3">
        <v>68429263</v>
      </c>
      <c r="R8" s="3">
        <v>204302529</v>
      </c>
      <c r="S8" s="3">
        <v>65806831</v>
      </c>
      <c r="T8" s="3">
        <v>4903431664</v>
      </c>
      <c r="U8" s="3">
        <v>2549750596</v>
      </c>
      <c r="V8" s="3">
        <v>0</v>
      </c>
      <c r="W8" s="3">
        <v>3958647</v>
      </c>
      <c r="X8" s="3">
        <v>937413120</v>
      </c>
      <c r="Y8" s="3">
        <v>-69928077</v>
      </c>
      <c r="Z8" s="3">
        <v>1752936746</v>
      </c>
      <c r="AA8" s="3">
        <v>5358222</v>
      </c>
      <c r="AB8" s="3">
        <v>5179489254</v>
      </c>
      <c r="AC8" s="3">
        <v>10082920918</v>
      </c>
      <c r="AD8" s="3">
        <v>1944133732</v>
      </c>
      <c r="AE8" s="3">
        <v>3378728</v>
      </c>
      <c r="AF8" s="3">
        <v>0</v>
      </c>
      <c r="AG8" s="3">
        <v>1947512460</v>
      </c>
      <c r="AH8" s="3">
        <v>0</v>
      </c>
      <c r="AI8" s="3">
        <v>0</v>
      </c>
      <c r="AJ8" s="3">
        <v>0</v>
      </c>
      <c r="AK8" s="3">
        <v>0</v>
      </c>
      <c r="AL8" s="3">
        <v>0</v>
      </c>
      <c r="AM8" s="3">
        <v>8135408458</v>
      </c>
      <c r="AN8" s="3">
        <v>10082920918</v>
      </c>
    </row>
    <row r="9" spans="1:40" ht="15.75" customHeight="1" x14ac:dyDescent="0.25">
      <c r="A9" s="3">
        <v>4</v>
      </c>
      <c r="B9" s="2" t="s">
        <v>7</v>
      </c>
      <c r="C9" s="3">
        <v>2199738</v>
      </c>
      <c r="D9" s="3">
        <v>8547245</v>
      </c>
      <c r="E9" s="3">
        <v>61714049</v>
      </c>
      <c r="F9" s="3">
        <v>340398331</v>
      </c>
      <c r="G9" s="3">
        <v>2015610</v>
      </c>
      <c r="H9" s="3">
        <v>15829641</v>
      </c>
      <c r="I9" s="3">
        <v>22355839</v>
      </c>
      <c r="J9" s="3">
        <v>24903969</v>
      </c>
      <c r="K9" s="3">
        <v>2009141</v>
      </c>
      <c r="L9" s="3">
        <v>33057379</v>
      </c>
      <c r="M9" s="3">
        <v>2579980</v>
      </c>
      <c r="N9" s="3">
        <v>3873626</v>
      </c>
      <c r="O9" s="3">
        <v>4104711</v>
      </c>
      <c r="P9" s="3">
        <v>14373875</v>
      </c>
      <c r="Q9" s="3">
        <v>7510524</v>
      </c>
      <c r="R9" s="3">
        <v>14657663</v>
      </c>
      <c r="S9" s="3">
        <v>14004352</v>
      </c>
      <c r="T9" s="3">
        <v>574135673</v>
      </c>
      <c r="U9" s="3">
        <v>185866392</v>
      </c>
      <c r="V9" s="3">
        <v>0</v>
      </c>
      <c r="W9" s="3">
        <v>0</v>
      </c>
      <c r="X9" s="3">
        <v>0</v>
      </c>
      <c r="Y9" s="3">
        <v>202671</v>
      </c>
      <c r="Z9" s="3">
        <v>0</v>
      </c>
      <c r="AA9" s="3">
        <v>0</v>
      </c>
      <c r="AB9" s="3">
        <v>186069063</v>
      </c>
      <c r="AC9" s="3">
        <v>760204736</v>
      </c>
      <c r="AD9" s="3">
        <v>1831724</v>
      </c>
      <c r="AE9" s="3">
        <v>0</v>
      </c>
      <c r="AF9" s="3">
        <v>0</v>
      </c>
      <c r="AG9" s="3">
        <v>1831724</v>
      </c>
      <c r="AH9" s="3">
        <v>0</v>
      </c>
      <c r="AI9" s="3">
        <v>0</v>
      </c>
      <c r="AJ9" s="3">
        <v>0</v>
      </c>
      <c r="AK9" s="3">
        <v>0</v>
      </c>
      <c r="AL9" s="3">
        <v>0</v>
      </c>
      <c r="AM9" s="3">
        <v>758373012</v>
      </c>
      <c r="AN9" s="3">
        <v>760204736</v>
      </c>
    </row>
    <row r="10" spans="1:40" ht="15.75" customHeight="1" x14ac:dyDescent="0.25">
      <c r="A10" s="3">
        <v>5</v>
      </c>
      <c r="B10" s="2" t="s">
        <v>8</v>
      </c>
      <c r="C10" s="3">
        <v>224092</v>
      </c>
      <c r="D10" s="3">
        <v>787361</v>
      </c>
      <c r="E10" s="3">
        <v>3392621</v>
      </c>
      <c r="F10" s="3">
        <v>454594</v>
      </c>
      <c r="G10" s="3">
        <v>2045593</v>
      </c>
      <c r="H10" s="3">
        <v>465662</v>
      </c>
      <c r="I10" s="3">
        <v>704818</v>
      </c>
      <c r="J10" s="3">
        <v>1299044</v>
      </c>
      <c r="K10" s="3">
        <v>57254</v>
      </c>
      <c r="L10" s="3">
        <v>354891</v>
      </c>
      <c r="M10" s="3">
        <v>68429</v>
      </c>
      <c r="N10" s="3">
        <v>48293</v>
      </c>
      <c r="O10" s="3">
        <v>1084647</v>
      </c>
      <c r="P10" s="3">
        <v>2084920</v>
      </c>
      <c r="Q10" s="3">
        <v>466514</v>
      </c>
      <c r="R10" s="3">
        <v>2877158</v>
      </c>
      <c r="S10" s="3">
        <v>2249877</v>
      </c>
      <c r="T10" s="3">
        <v>18665768</v>
      </c>
      <c r="U10" s="3">
        <v>48194142</v>
      </c>
      <c r="V10" s="3">
        <v>0</v>
      </c>
      <c r="W10" s="3">
        <v>2703691</v>
      </c>
      <c r="X10" s="3">
        <v>0</v>
      </c>
      <c r="Y10" s="3">
        <v>0</v>
      </c>
      <c r="Z10" s="3">
        <v>717257</v>
      </c>
      <c r="AA10" s="3">
        <v>0</v>
      </c>
      <c r="AB10" s="3">
        <v>51615090</v>
      </c>
      <c r="AC10" s="3">
        <v>70280858</v>
      </c>
      <c r="AD10" s="3">
        <v>211797</v>
      </c>
      <c r="AE10" s="3">
        <v>0</v>
      </c>
      <c r="AF10" s="3">
        <v>0</v>
      </c>
      <c r="AG10" s="3">
        <v>211797</v>
      </c>
      <c r="AH10" s="3">
        <v>0</v>
      </c>
      <c r="AI10" s="3">
        <v>0</v>
      </c>
      <c r="AJ10" s="3">
        <v>0</v>
      </c>
      <c r="AK10" s="3">
        <v>0</v>
      </c>
      <c r="AL10" s="3">
        <v>0</v>
      </c>
      <c r="AM10" s="3">
        <v>70069061</v>
      </c>
      <c r="AN10" s="3">
        <v>70280858</v>
      </c>
    </row>
    <row r="11" spans="1:40" ht="15.75" customHeight="1" x14ac:dyDescent="0.25">
      <c r="A11" s="3">
        <v>6</v>
      </c>
      <c r="B11" s="2" t="s">
        <v>9</v>
      </c>
      <c r="C11" s="3">
        <v>11042727</v>
      </c>
      <c r="D11" s="3">
        <v>18745194</v>
      </c>
      <c r="E11" s="3">
        <v>5643739</v>
      </c>
      <c r="F11" s="3">
        <v>319441</v>
      </c>
      <c r="G11" s="3">
        <v>855508</v>
      </c>
      <c r="H11" s="3">
        <v>55333995</v>
      </c>
      <c r="I11" s="3">
        <v>18041578</v>
      </c>
      <c r="J11" s="3">
        <v>6693150</v>
      </c>
      <c r="K11" s="3">
        <v>37513</v>
      </c>
      <c r="L11" s="3">
        <v>1925655</v>
      </c>
      <c r="M11" s="3">
        <v>4682375</v>
      </c>
      <c r="N11" s="3">
        <v>79327452</v>
      </c>
      <c r="O11" s="3">
        <v>4539635</v>
      </c>
      <c r="P11" s="3">
        <v>40779786</v>
      </c>
      <c r="Q11" s="3">
        <v>5828747</v>
      </c>
      <c r="R11" s="3">
        <v>1416099</v>
      </c>
      <c r="S11" s="3">
        <v>4531076</v>
      </c>
      <c r="T11" s="3">
        <v>259743670</v>
      </c>
      <c r="U11" s="3">
        <v>26100839</v>
      </c>
      <c r="V11" s="3">
        <v>0</v>
      </c>
      <c r="W11" s="3">
        <v>0</v>
      </c>
      <c r="X11" s="3">
        <v>3158500998</v>
      </c>
      <c r="Y11" s="3">
        <v>-835785</v>
      </c>
      <c r="Z11" s="3">
        <v>0</v>
      </c>
      <c r="AA11" s="3">
        <v>5300560</v>
      </c>
      <c r="AB11" s="3">
        <v>3189066612</v>
      </c>
      <c r="AC11" s="3">
        <v>3448810282</v>
      </c>
      <c r="AD11" s="3">
        <v>0</v>
      </c>
      <c r="AE11" s="3">
        <v>5958398</v>
      </c>
      <c r="AF11" s="3">
        <v>0</v>
      </c>
      <c r="AG11" s="3">
        <v>5958398</v>
      </c>
      <c r="AH11" s="3">
        <v>0</v>
      </c>
      <c r="AI11" s="3">
        <v>0</v>
      </c>
      <c r="AJ11" s="3">
        <v>0</v>
      </c>
      <c r="AK11" s="3">
        <v>0</v>
      </c>
      <c r="AL11" s="3">
        <v>0</v>
      </c>
      <c r="AM11" s="3">
        <v>3442851884</v>
      </c>
      <c r="AN11" s="3">
        <v>3448810282</v>
      </c>
    </row>
    <row r="12" spans="1:40" ht="15.75" customHeight="1" x14ac:dyDescent="0.25">
      <c r="A12" s="3">
        <v>7</v>
      </c>
      <c r="B12" s="2" t="s">
        <v>10</v>
      </c>
      <c r="C12" s="3">
        <v>69559858</v>
      </c>
      <c r="D12" s="3">
        <v>43109378</v>
      </c>
      <c r="E12" s="3">
        <v>490028138</v>
      </c>
      <c r="F12" s="3">
        <v>7204537</v>
      </c>
      <c r="G12" s="3">
        <v>2513291</v>
      </c>
      <c r="H12" s="3">
        <v>295744099</v>
      </c>
      <c r="I12" s="3">
        <v>70192971</v>
      </c>
      <c r="J12" s="3">
        <v>96371093</v>
      </c>
      <c r="K12" s="3">
        <v>88878034</v>
      </c>
      <c r="L12" s="3">
        <v>9507257</v>
      </c>
      <c r="M12" s="3">
        <v>9134831</v>
      </c>
      <c r="N12" s="3">
        <v>7887843</v>
      </c>
      <c r="O12" s="3">
        <v>33613968</v>
      </c>
      <c r="P12" s="3">
        <v>13741675</v>
      </c>
      <c r="Q12" s="3">
        <v>16015000</v>
      </c>
      <c r="R12" s="3">
        <v>46177116</v>
      </c>
      <c r="S12" s="3">
        <v>13942491</v>
      </c>
      <c r="T12" s="3">
        <v>1313621580</v>
      </c>
      <c r="U12" s="3">
        <v>1141820695</v>
      </c>
      <c r="V12" s="3">
        <v>0</v>
      </c>
      <c r="W12" s="3">
        <v>511966</v>
      </c>
      <c r="X12" s="3">
        <v>297752284</v>
      </c>
      <c r="Y12" s="3">
        <v>-15016240</v>
      </c>
      <c r="Z12" s="3">
        <v>192155293</v>
      </c>
      <c r="AA12" s="3">
        <v>655503</v>
      </c>
      <c r="AB12" s="3">
        <v>1617879501</v>
      </c>
      <c r="AC12" s="3">
        <v>2931501081</v>
      </c>
      <c r="AD12" s="3">
        <v>0</v>
      </c>
      <c r="AE12" s="3">
        <v>0</v>
      </c>
      <c r="AF12" s="3">
        <v>0</v>
      </c>
      <c r="AG12" s="3">
        <v>0</v>
      </c>
      <c r="AH12" s="3">
        <v>0</v>
      </c>
      <c r="AI12" s="3">
        <v>0</v>
      </c>
      <c r="AJ12" s="3">
        <v>0</v>
      </c>
      <c r="AK12" s="3">
        <v>0</v>
      </c>
      <c r="AL12" s="3">
        <v>0</v>
      </c>
      <c r="AM12" s="3">
        <v>2931501081</v>
      </c>
      <c r="AN12" s="3">
        <v>2931501081</v>
      </c>
    </row>
    <row r="13" spans="1:40" ht="15.75" customHeight="1" x14ac:dyDescent="0.25">
      <c r="A13" s="3">
        <v>8</v>
      </c>
      <c r="B13" s="2" t="s">
        <v>11</v>
      </c>
      <c r="C13" s="3">
        <v>12428337</v>
      </c>
      <c r="D13" s="3">
        <v>82814044</v>
      </c>
      <c r="E13" s="3">
        <v>157097264</v>
      </c>
      <c r="F13" s="3">
        <v>2310547</v>
      </c>
      <c r="G13" s="3">
        <v>2365853</v>
      </c>
      <c r="H13" s="3">
        <v>189087181</v>
      </c>
      <c r="I13" s="3">
        <v>105304712</v>
      </c>
      <c r="J13" s="3">
        <v>101424757</v>
      </c>
      <c r="K13" s="3">
        <v>9865529</v>
      </c>
      <c r="L13" s="3">
        <v>10494155</v>
      </c>
      <c r="M13" s="3">
        <v>5923552</v>
      </c>
      <c r="N13" s="3">
        <v>4713698</v>
      </c>
      <c r="O13" s="3">
        <v>21640662</v>
      </c>
      <c r="P13" s="3">
        <v>57872359</v>
      </c>
      <c r="Q13" s="3">
        <v>19983287</v>
      </c>
      <c r="R13" s="3">
        <v>20659159</v>
      </c>
      <c r="S13" s="3">
        <v>6778109</v>
      </c>
      <c r="T13" s="3">
        <v>810763205</v>
      </c>
      <c r="U13" s="3">
        <v>583610602</v>
      </c>
      <c r="V13" s="3">
        <v>0</v>
      </c>
      <c r="W13" s="3">
        <v>35237</v>
      </c>
      <c r="X13" s="3">
        <v>57485132</v>
      </c>
      <c r="Y13" s="3">
        <v>-2767127</v>
      </c>
      <c r="Z13" s="3">
        <v>56179753</v>
      </c>
      <c r="AA13" s="3">
        <v>42460998</v>
      </c>
      <c r="AB13" s="3">
        <v>737004595</v>
      </c>
      <c r="AC13" s="3">
        <v>1547767800</v>
      </c>
      <c r="AD13" s="3">
        <v>231</v>
      </c>
      <c r="AE13" s="3">
        <v>109831259</v>
      </c>
      <c r="AF13" s="3">
        <v>-94244616</v>
      </c>
      <c r="AG13" s="3">
        <v>15586874</v>
      </c>
      <c r="AH13" s="3">
        <v>0</v>
      </c>
      <c r="AI13" s="3">
        <v>0</v>
      </c>
      <c r="AJ13" s="3">
        <v>0</v>
      </c>
      <c r="AK13" s="3">
        <v>0</v>
      </c>
      <c r="AL13" s="3">
        <v>0</v>
      </c>
      <c r="AM13" s="3">
        <v>1532180926</v>
      </c>
      <c r="AN13" s="3">
        <v>1547767800</v>
      </c>
    </row>
    <row r="14" spans="1:40" ht="15.75" customHeight="1" x14ac:dyDescent="0.25">
      <c r="A14" s="3">
        <v>9</v>
      </c>
      <c r="B14" s="2" t="s">
        <v>12</v>
      </c>
      <c r="C14" s="3">
        <v>815852</v>
      </c>
      <c r="D14" s="3">
        <v>1775899</v>
      </c>
      <c r="E14" s="3">
        <v>12742481</v>
      </c>
      <c r="F14" s="3">
        <v>307484</v>
      </c>
      <c r="G14" s="3">
        <v>1033451</v>
      </c>
      <c r="H14" s="3">
        <v>14707668</v>
      </c>
      <c r="I14" s="3">
        <v>20198578</v>
      </c>
      <c r="J14" s="3">
        <v>13106528</v>
      </c>
      <c r="K14" s="3">
        <v>352649</v>
      </c>
      <c r="L14" s="3">
        <v>3747159</v>
      </c>
      <c r="M14" s="3">
        <v>2821157</v>
      </c>
      <c r="N14" s="3">
        <v>1994220</v>
      </c>
      <c r="O14" s="3">
        <v>5191945</v>
      </c>
      <c r="P14" s="3">
        <v>56950120</v>
      </c>
      <c r="Q14" s="3">
        <v>20867176</v>
      </c>
      <c r="R14" s="3">
        <v>19532507</v>
      </c>
      <c r="S14" s="3">
        <v>10754300</v>
      </c>
      <c r="T14" s="3">
        <v>186899174</v>
      </c>
      <c r="U14" s="3">
        <v>980563422</v>
      </c>
      <c r="V14" s="3">
        <v>0</v>
      </c>
      <c r="W14" s="3">
        <v>0</v>
      </c>
      <c r="X14" s="3">
        <v>0</v>
      </c>
      <c r="Y14" s="3">
        <v>0</v>
      </c>
      <c r="Z14" s="3">
        <v>0</v>
      </c>
      <c r="AA14" s="3">
        <v>35574700</v>
      </c>
      <c r="AB14" s="3">
        <v>1016138122</v>
      </c>
      <c r="AC14" s="3">
        <v>1203037296</v>
      </c>
      <c r="AD14" s="3">
        <v>0</v>
      </c>
      <c r="AE14" s="3">
        <v>15472339</v>
      </c>
      <c r="AF14" s="3">
        <v>0</v>
      </c>
      <c r="AG14" s="3">
        <v>15472339</v>
      </c>
      <c r="AH14" s="3">
        <v>0</v>
      </c>
      <c r="AI14" s="3">
        <v>0</v>
      </c>
      <c r="AJ14" s="3">
        <v>0</v>
      </c>
      <c r="AK14" s="3">
        <v>0</v>
      </c>
      <c r="AL14" s="3">
        <v>0</v>
      </c>
      <c r="AM14" s="3">
        <v>1187564957</v>
      </c>
      <c r="AN14" s="3">
        <v>1203037296</v>
      </c>
    </row>
    <row r="15" spans="1:40" ht="15.75" customHeight="1" x14ac:dyDescent="0.25">
      <c r="A15" s="3">
        <v>10</v>
      </c>
      <c r="B15" s="2" t="s">
        <v>13</v>
      </c>
      <c r="C15" s="3">
        <v>1203287</v>
      </c>
      <c r="D15" s="3">
        <v>8490553</v>
      </c>
      <c r="E15" s="3">
        <v>64414696</v>
      </c>
      <c r="F15" s="3">
        <v>1565006</v>
      </c>
      <c r="G15" s="3">
        <v>455482</v>
      </c>
      <c r="H15" s="3">
        <v>46441350</v>
      </c>
      <c r="I15" s="3">
        <v>70286193</v>
      </c>
      <c r="J15" s="3">
        <v>52953533</v>
      </c>
      <c r="K15" s="3">
        <v>1161940</v>
      </c>
      <c r="L15" s="3">
        <v>171232010</v>
      </c>
      <c r="M15" s="3">
        <v>29897881</v>
      </c>
      <c r="N15" s="3">
        <v>42164331</v>
      </c>
      <c r="O15" s="3">
        <v>109754377</v>
      </c>
      <c r="P15" s="3">
        <v>40200713</v>
      </c>
      <c r="Q15" s="3">
        <v>17428405</v>
      </c>
      <c r="R15" s="3">
        <v>14901119</v>
      </c>
      <c r="S15" s="3">
        <v>11804782</v>
      </c>
      <c r="T15" s="3">
        <v>684355658</v>
      </c>
      <c r="U15" s="3">
        <v>454593766</v>
      </c>
      <c r="V15" s="3">
        <v>0</v>
      </c>
      <c r="W15" s="3">
        <v>3766311</v>
      </c>
      <c r="X15" s="3">
        <v>24131125</v>
      </c>
      <c r="Y15" s="3">
        <v>-790994</v>
      </c>
      <c r="Z15" s="3">
        <v>12214</v>
      </c>
      <c r="AA15" s="3">
        <v>29238288</v>
      </c>
      <c r="AB15" s="3">
        <v>510950710</v>
      </c>
      <c r="AC15" s="3">
        <v>1195306368</v>
      </c>
      <c r="AD15" s="3">
        <v>328199</v>
      </c>
      <c r="AE15" s="3">
        <v>72405634</v>
      </c>
      <c r="AF15" s="3">
        <v>0</v>
      </c>
      <c r="AG15" s="3">
        <v>72733833</v>
      </c>
      <c r="AH15" s="3">
        <v>0</v>
      </c>
      <c r="AI15" s="3">
        <v>0</v>
      </c>
      <c r="AJ15" s="3">
        <v>0</v>
      </c>
      <c r="AK15" s="3">
        <v>0</v>
      </c>
      <c r="AL15" s="3">
        <v>0</v>
      </c>
      <c r="AM15" s="3">
        <v>1122572535</v>
      </c>
      <c r="AN15" s="3">
        <v>1195306368</v>
      </c>
    </row>
    <row r="16" spans="1:40" ht="15.75" customHeight="1" x14ac:dyDescent="0.25">
      <c r="A16" s="3">
        <v>11</v>
      </c>
      <c r="B16" s="2" t="s">
        <v>14</v>
      </c>
      <c r="C16" s="3">
        <v>41566575</v>
      </c>
      <c r="D16" s="3">
        <v>33766193</v>
      </c>
      <c r="E16" s="3">
        <v>102247563</v>
      </c>
      <c r="F16" s="3">
        <v>14895614</v>
      </c>
      <c r="G16" s="3">
        <v>686737</v>
      </c>
      <c r="H16" s="3">
        <v>42563249</v>
      </c>
      <c r="I16" s="3">
        <v>151418140</v>
      </c>
      <c r="J16" s="3">
        <v>33951296</v>
      </c>
      <c r="K16" s="3">
        <v>11723649</v>
      </c>
      <c r="L16" s="3">
        <v>16859713</v>
      </c>
      <c r="M16" s="3">
        <v>75553962</v>
      </c>
      <c r="N16" s="3">
        <v>20076130</v>
      </c>
      <c r="O16" s="3">
        <v>38399030</v>
      </c>
      <c r="P16" s="3">
        <v>5462526</v>
      </c>
      <c r="Q16" s="3">
        <v>5061334</v>
      </c>
      <c r="R16" s="3">
        <v>9331712</v>
      </c>
      <c r="S16" s="3">
        <v>19227407</v>
      </c>
      <c r="T16" s="3">
        <v>622790830</v>
      </c>
      <c r="U16" s="3">
        <v>307934566</v>
      </c>
      <c r="V16" s="3">
        <v>0</v>
      </c>
      <c r="W16" s="3">
        <v>15603595</v>
      </c>
      <c r="X16" s="3">
        <v>0</v>
      </c>
      <c r="Y16" s="3">
        <v>0</v>
      </c>
      <c r="Z16" s="3">
        <v>0</v>
      </c>
      <c r="AA16" s="3">
        <v>11919891</v>
      </c>
      <c r="AB16" s="3">
        <v>335458052</v>
      </c>
      <c r="AC16" s="3">
        <v>958248882</v>
      </c>
      <c r="AD16" s="3">
        <v>0</v>
      </c>
      <c r="AE16" s="3">
        <v>32406239</v>
      </c>
      <c r="AF16" s="3">
        <v>-4157527</v>
      </c>
      <c r="AG16" s="3">
        <v>28248712</v>
      </c>
      <c r="AH16" s="3">
        <v>0</v>
      </c>
      <c r="AI16" s="3">
        <v>0</v>
      </c>
      <c r="AJ16" s="3">
        <v>0</v>
      </c>
      <c r="AK16" s="3">
        <v>0</v>
      </c>
      <c r="AL16" s="3">
        <v>0</v>
      </c>
      <c r="AM16" s="3">
        <v>930000170</v>
      </c>
      <c r="AN16" s="3">
        <v>958248882</v>
      </c>
    </row>
    <row r="17" spans="1:40" ht="15.75" customHeight="1" x14ac:dyDescent="0.25">
      <c r="A17" s="3">
        <v>12</v>
      </c>
      <c r="B17" s="2" t="s">
        <v>15</v>
      </c>
      <c r="C17" s="3">
        <v>37358</v>
      </c>
      <c r="D17" s="3">
        <v>16022803</v>
      </c>
      <c r="E17" s="3">
        <v>15721449</v>
      </c>
      <c r="F17" s="3">
        <v>26895</v>
      </c>
      <c r="G17" s="3">
        <v>383638</v>
      </c>
      <c r="H17" s="3">
        <v>44886938</v>
      </c>
      <c r="I17" s="3">
        <v>91990041</v>
      </c>
      <c r="J17" s="3">
        <v>12643323</v>
      </c>
      <c r="K17" s="3">
        <v>1828239</v>
      </c>
      <c r="L17" s="3">
        <v>10476639</v>
      </c>
      <c r="M17" s="3">
        <v>8315079</v>
      </c>
      <c r="N17" s="3">
        <v>4095864</v>
      </c>
      <c r="O17" s="3">
        <v>13520221</v>
      </c>
      <c r="P17" s="3">
        <v>5734144</v>
      </c>
      <c r="Q17" s="3">
        <v>13149372</v>
      </c>
      <c r="R17" s="3">
        <v>6629071</v>
      </c>
      <c r="S17" s="3">
        <v>24164662</v>
      </c>
      <c r="T17" s="3">
        <v>269625736</v>
      </c>
      <c r="U17" s="3">
        <v>701362666</v>
      </c>
      <c r="V17" s="3">
        <v>0</v>
      </c>
      <c r="W17" s="3">
        <v>0</v>
      </c>
      <c r="X17" s="3">
        <v>0</v>
      </c>
      <c r="Y17" s="3">
        <v>0</v>
      </c>
      <c r="Z17" s="3">
        <v>0</v>
      </c>
      <c r="AA17" s="3">
        <v>4699638</v>
      </c>
      <c r="AB17" s="3">
        <v>706062304</v>
      </c>
      <c r="AC17" s="3">
        <v>975688040</v>
      </c>
      <c r="AD17" s="3">
        <v>0</v>
      </c>
      <c r="AE17" s="3">
        <v>11444716</v>
      </c>
      <c r="AF17" s="3">
        <v>0</v>
      </c>
      <c r="AG17" s="3">
        <v>11444716</v>
      </c>
      <c r="AH17" s="3">
        <v>0</v>
      </c>
      <c r="AI17" s="3">
        <v>0</v>
      </c>
      <c r="AJ17" s="3">
        <v>0</v>
      </c>
      <c r="AK17" s="3">
        <v>0</v>
      </c>
      <c r="AL17" s="3">
        <v>0</v>
      </c>
      <c r="AM17" s="3">
        <v>964243324</v>
      </c>
      <c r="AN17" s="3">
        <v>975688040</v>
      </c>
    </row>
    <row r="18" spans="1:40" ht="15.75" customHeight="1" x14ac:dyDescent="0.25">
      <c r="A18" s="3">
        <v>13</v>
      </c>
      <c r="B18" s="2" t="s">
        <v>16</v>
      </c>
      <c r="C18" s="3">
        <v>6413408</v>
      </c>
      <c r="D18" s="3">
        <v>58540278</v>
      </c>
      <c r="E18" s="3">
        <v>71488468</v>
      </c>
      <c r="F18" s="3">
        <v>13366846</v>
      </c>
      <c r="G18" s="3">
        <v>1557103</v>
      </c>
      <c r="H18" s="3">
        <v>145891366</v>
      </c>
      <c r="I18" s="3">
        <v>72510728</v>
      </c>
      <c r="J18" s="3">
        <v>61283050</v>
      </c>
      <c r="K18" s="3">
        <v>1091403</v>
      </c>
      <c r="L18" s="3">
        <v>84668817</v>
      </c>
      <c r="M18" s="3">
        <v>42402041</v>
      </c>
      <c r="N18" s="3">
        <v>38956247</v>
      </c>
      <c r="O18" s="3">
        <v>46608388</v>
      </c>
      <c r="P18" s="3">
        <v>49604042</v>
      </c>
      <c r="Q18" s="3">
        <v>35343614</v>
      </c>
      <c r="R18" s="3">
        <v>50687604</v>
      </c>
      <c r="S18" s="3">
        <v>17981152</v>
      </c>
      <c r="T18" s="3">
        <v>798394555</v>
      </c>
      <c r="U18" s="3">
        <v>36541164</v>
      </c>
      <c r="V18" s="3">
        <v>0</v>
      </c>
      <c r="W18" s="3">
        <v>0</v>
      </c>
      <c r="X18" s="3">
        <v>31528167</v>
      </c>
      <c r="Y18" s="3">
        <v>0</v>
      </c>
      <c r="Z18" s="3">
        <v>0</v>
      </c>
      <c r="AA18" s="3">
        <v>67043765</v>
      </c>
      <c r="AB18" s="3">
        <v>135113096</v>
      </c>
      <c r="AC18" s="3">
        <v>933507651</v>
      </c>
      <c r="AD18" s="3">
        <v>0</v>
      </c>
      <c r="AE18" s="3">
        <v>104361014</v>
      </c>
      <c r="AF18" s="3">
        <v>0</v>
      </c>
      <c r="AG18" s="3">
        <v>104361014</v>
      </c>
      <c r="AH18" s="3">
        <v>0</v>
      </c>
      <c r="AI18" s="3">
        <v>0</v>
      </c>
      <c r="AJ18" s="3">
        <v>0</v>
      </c>
      <c r="AK18" s="3">
        <v>0</v>
      </c>
      <c r="AL18" s="3">
        <v>0</v>
      </c>
      <c r="AM18" s="3">
        <v>829146637</v>
      </c>
      <c r="AN18" s="3">
        <v>933507651</v>
      </c>
    </row>
    <row r="19" spans="1:40" ht="15.75" customHeight="1" x14ac:dyDescent="0.25">
      <c r="A19" s="3">
        <v>14</v>
      </c>
      <c r="B19" s="2" t="s">
        <v>17</v>
      </c>
      <c r="C19" s="3">
        <v>568862</v>
      </c>
      <c r="D19" s="3">
        <v>2317863</v>
      </c>
      <c r="E19" s="3">
        <v>2959879</v>
      </c>
      <c r="F19" s="3">
        <v>173774</v>
      </c>
      <c r="G19" s="3">
        <v>212794</v>
      </c>
      <c r="H19" s="3">
        <v>1033842</v>
      </c>
      <c r="I19" s="3">
        <v>1086013</v>
      </c>
      <c r="J19" s="3">
        <v>3574387</v>
      </c>
      <c r="K19" s="3">
        <v>95692</v>
      </c>
      <c r="L19" s="3">
        <v>22761217</v>
      </c>
      <c r="M19" s="3">
        <v>905112</v>
      </c>
      <c r="N19" s="3">
        <v>5627300</v>
      </c>
      <c r="O19" s="3">
        <v>3706454</v>
      </c>
      <c r="P19" s="3">
        <v>1063718</v>
      </c>
      <c r="Q19" s="3">
        <v>534309</v>
      </c>
      <c r="R19" s="3">
        <v>2368336</v>
      </c>
      <c r="S19" s="3">
        <v>98964</v>
      </c>
      <c r="T19" s="3">
        <v>49088516</v>
      </c>
      <c r="U19" s="3">
        <v>3110119</v>
      </c>
      <c r="V19" s="3">
        <v>0</v>
      </c>
      <c r="W19" s="3">
        <v>687403772</v>
      </c>
      <c r="X19" s="3">
        <v>6986872</v>
      </c>
      <c r="Y19" s="3">
        <v>0</v>
      </c>
      <c r="Z19" s="3">
        <v>0</v>
      </c>
      <c r="AA19" s="3">
        <v>9043028</v>
      </c>
      <c r="AB19" s="3">
        <v>706543791</v>
      </c>
      <c r="AC19" s="3">
        <v>755632307</v>
      </c>
      <c r="AD19" s="3">
        <v>0</v>
      </c>
      <c r="AE19" s="3">
        <v>958851</v>
      </c>
      <c r="AF19" s="3">
        <v>0</v>
      </c>
      <c r="AG19" s="3">
        <v>958851</v>
      </c>
      <c r="AH19" s="3">
        <v>0</v>
      </c>
      <c r="AI19" s="3">
        <v>0</v>
      </c>
      <c r="AJ19" s="3">
        <v>0</v>
      </c>
      <c r="AK19" s="3">
        <v>0</v>
      </c>
      <c r="AL19" s="3">
        <v>0</v>
      </c>
      <c r="AM19" s="3">
        <v>754673456</v>
      </c>
      <c r="AN19" s="3">
        <v>755632307</v>
      </c>
    </row>
    <row r="20" spans="1:40" ht="15.75" customHeight="1" x14ac:dyDescent="0.25">
      <c r="A20" s="3">
        <v>15</v>
      </c>
      <c r="B20" s="2" t="s">
        <v>18</v>
      </c>
      <c r="C20" s="3">
        <v>0</v>
      </c>
      <c r="D20" s="3">
        <v>1187129</v>
      </c>
      <c r="E20" s="3">
        <v>3300668</v>
      </c>
      <c r="F20" s="3">
        <v>57503</v>
      </c>
      <c r="G20" s="3">
        <v>68419</v>
      </c>
      <c r="H20" s="3">
        <v>1108563</v>
      </c>
      <c r="I20" s="3">
        <v>2078373</v>
      </c>
      <c r="J20" s="3">
        <v>7138409</v>
      </c>
      <c r="K20" s="3">
        <v>46346</v>
      </c>
      <c r="L20" s="3">
        <v>499774</v>
      </c>
      <c r="M20" s="3">
        <v>5867310</v>
      </c>
      <c r="N20" s="3">
        <v>31070</v>
      </c>
      <c r="O20" s="3">
        <v>3560408</v>
      </c>
      <c r="P20" s="3">
        <v>4275762</v>
      </c>
      <c r="Q20" s="3">
        <v>10044162</v>
      </c>
      <c r="R20" s="3">
        <v>2927290</v>
      </c>
      <c r="S20" s="3">
        <v>1305835</v>
      </c>
      <c r="T20" s="3">
        <v>43497021</v>
      </c>
      <c r="U20" s="3">
        <v>363674616</v>
      </c>
      <c r="V20" s="3">
        <v>18431015</v>
      </c>
      <c r="W20" s="3">
        <v>338022934</v>
      </c>
      <c r="X20" s="3">
        <v>0</v>
      </c>
      <c r="Y20" s="3">
        <v>0</v>
      </c>
      <c r="Z20" s="3">
        <v>0</v>
      </c>
      <c r="AA20" s="3">
        <v>876730</v>
      </c>
      <c r="AB20" s="3">
        <v>721005295</v>
      </c>
      <c r="AC20" s="3">
        <v>764502316</v>
      </c>
      <c r="AD20" s="3">
        <v>0</v>
      </c>
      <c r="AE20" s="3">
        <v>1063270</v>
      </c>
      <c r="AF20" s="3">
        <v>0</v>
      </c>
      <c r="AG20" s="3">
        <v>1063270</v>
      </c>
      <c r="AH20" s="3">
        <v>0</v>
      </c>
      <c r="AI20" s="3">
        <v>0</v>
      </c>
      <c r="AJ20" s="3">
        <v>0</v>
      </c>
      <c r="AK20" s="3">
        <v>0</v>
      </c>
      <c r="AL20" s="3">
        <v>0</v>
      </c>
      <c r="AM20" s="3">
        <v>763439046</v>
      </c>
      <c r="AN20" s="3">
        <v>764502316</v>
      </c>
    </row>
    <row r="21" spans="1:40" ht="12.5" x14ac:dyDescent="0.25">
      <c r="A21" s="3">
        <v>16</v>
      </c>
      <c r="B21" s="2" t="s">
        <v>19</v>
      </c>
      <c r="C21" s="3">
        <v>68051</v>
      </c>
      <c r="D21" s="3">
        <v>1479428</v>
      </c>
      <c r="E21" s="3">
        <v>2996287</v>
      </c>
      <c r="F21" s="3">
        <v>4066</v>
      </c>
      <c r="G21" s="3">
        <v>8179</v>
      </c>
      <c r="H21" s="3">
        <v>420191</v>
      </c>
      <c r="I21" s="3">
        <v>3427402</v>
      </c>
      <c r="J21" s="3">
        <v>6018885</v>
      </c>
      <c r="K21" s="3">
        <v>41314</v>
      </c>
      <c r="L21" s="3">
        <v>61875</v>
      </c>
      <c r="M21" s="3">
        <v>1686269</v>
      </c>
      <c r="N21" s="3">
        <v>1182030</v>
      </c>
      <c r="O21" s="3">
        <v>2052060</v>
      </c>
      <c r="P21" s="3">
        <v>5338999</v>
      </c>
      <c r="Q21" s="3">
        <v>571213</v>
      </c>
      <c r="R21" s="3">
        <v>3351841</v>
      </c>
      <c r="S21" s="3">
        <v>1939314</v>
      </c>
      <c r="T21" s="3">
        <v>30647404</v>
      </c>
      <c r="U21" s="3">
        <v>297011990</v>
      </c>
      <c r="V21" s="3">
        <v>20777245</v>
      </c>
      <c r="W21" s="3">
        <v>337035571</v>
      </c>
      <c r="X21" s="3">
        <v>0</v>
      </c>
      <c r="Y21" s="3">
        <v>0</v>
      </c>
      <c r="Z21" s="3">
        <v>0</v>
      </c>
      <c r="AA21" s="3">
        <v>1734044</v>
      </c>
      <c r="AB21" s="3">
        <v>656558850</v>
      </c>
      <c r="AC21" s="3">
        <v>687206254</v>
      </c>
      <c r="AD21" s="3">
        <v>0</v>
      </c>
      <c r="AE21" s="3">
        <v>1919111</v>
      </c>
      <c r="AF21" s="3">
        <v>0</v>
      </c>
      <c r="AG21" s="3">
        <v>1919111</v>
      </c>
      <c r="AH21" s="3">
        <v>0</v>
      </c>
      <c r="AI21" s="3">
        <v>0</v>
      </c>
      <c r="AJ21" s="3">
        <v>0</v>
      </c>
      <c r="AK21" s="3">
        <v>0</v>
      </c>
      <c r="AL21" s="3">
        <v>0</v>
      </c>
      <c r="AM21" s="3">
        <v>685287143</v>
      </c>
      <c r="AN21" s="3">
        <v>687206254</v>
      </c>
    </row>
    <row r="22" spans="1:40" ht="12.5" x14ac:dyDescent="0.25">
      <c r="A22" s="3">
        <v>17</v>
      </c>
      <c r="B22" s="2" t="s">
        <v>20</v>
      </c>
      <c r="C22" s="3">
        <v>980063</v>
      </c>
      <c r="D22" s="3">
        <v>567447</v>
      </c>
      <c r="E22" s="3">
        <v>3388937</v>
      </c>
      <c r="F22" s="3">
        <v>658996</v>
      </c>
      <c r="G22" s="3">
        <v>195433</v>
      </c>
      <c r="H22" s="3">
        <v>15859580</v>
      </c>
      <c r="I22" s="3">
        <v>4288521</v>
      </c>
      <c r="J22" s="3">
        <v>8847070</v>
      </c>
      <c r="K22" s="3">
        <v>281210</v>
      </c>
      <c r="L22" s="3">
        <v>21562092</v>
      </c>
      <c r="M22" s="3">
        <v>773465</v>
      </c>
      <c r="N22" s="3">
        <v>2473898</v>
      </c>
      <c r="O22" s="3">
        <v>2831674</v>
      </c>
      <c r="P22" s="3">
        <v>3188635</v>
      </c>
      <c r="Q22" s="3">
        <v>4013057</v>
      </c>
      <c r="R22" s="3">
        <v>4478063</v>
      </c>
      <c r="S22" s="3">
        <v>9071483</v>
      </c>
      <c r="T22" s="3">
        <v>83459624</v>
      </c>
      <c r="U22" s="3">
        <v>215874100</v>
      </c>
      <c r="V22" s="3">
        <v>162445118</v>
      </c>
      <c r="W22" s="3">
        <v>5833813</v>
      </c>
      <c r="X22" s="3">
        <v>0</v>
      </c>
      <c r="Y22" s="3">
        <v>0</v>
      </c>
      <c r="Z22" s="3">
        <v>0</v>
      </c>
      <c r="AA22" s="3">
        <v>4159871</v>
      </c>
      <c r="AB22" s="3">
        <v>388312902</v>
      </c>
      <c r="AC22" s="3">
        <v>471772526</v>
      </c>
      <c r="AD22" s="3">
        <v>1132</v>
      </c>
      <c r="AE22" s="3">
        <v>2831644</v>
      </c>
      <c r="AF22" s="3">
        <v>0</v>
      </c>
      <c r="AG22" s="3">
        <v>2832776</v>
      </c>
      <c r="AH22" s="3">
        <v>0</v>
      </c>
      <c r="AI22" s="3">
        <v>0</v>
      </c>
      <c r="AJ22" s="3">
        <v>0</v>
      </c>
      <c r="AK22" s="3">
        <v>0</v>
      </c>
      <c r="AL22" s="3">
        <v>0</v>
      </c>
      <c r="AM22" s="3">
        <v>468939750</v>
      </c>
      <c r="AN22" s="3">
        <v>471772526</v>
      </c>
    </row>
    <row r="23" spans="1:40" ht="12.5" x14ac:dyDescent="0.25">
      <c r="A23" s="2" t="s">
        <v>42</v>
      </c>
      <c r="B23" s="2" t="s">
        <v>43</v>
      </c>
      <c r="C23" s="3">
        <v>0</v>
      </c>
      <c r="D23" s="3">
        <v>0</v>
      </c>
      <c r="E23" s="3">
        <v>0</v>
      </c>
      <c r="F23" s="3">
        <v>0</v>
      </c>
      <c r="G23" s="3">
        <v>0</v>
      </c>
      <c r="H23" s="3">
        <v>0</v>
      </c>
      <c r="I23" s="3">
        <v>0</v>
      </c>
      <c r="J23" s="3">
        <v>0</v>
      </c>
      <c r="K23" s="3">
        <v>0</v>
      </c>
      <c r="L23" s="3">
        <v>0</v>
      </c>
      <c r="M23" s="3">
        <v>0</v>
      </c>
      <c r="N23" s="3">
        <v>0</v>
      </c>
      <c r="O23" s="3">
        <v>0</v>
      </c>
      <c r="P23" s="3">
        <v>0</v>
      </c>
      <c r="Q23" s="3">
        <v>0</v>
      </c>
      <c r="R23" s="3">
        <v>0</v>
      </c>
      <c r="S23" s="3">
        <v>0</v>
      </c>
      <c r="T23" s="3">
        <v>0</v>
      </c>
      <c r="U23" s="3">
        <v>0</v>
      </c>
      <c r="V23" s="3">
        <v>0</v>
      </c>
      <c r="W23" s="3">
        <v>0</v>
      </c>
      <c r="X23" s="3">
        <v>0</v>
      </c>
      <c r="Y23" s="3">
        <v>0</v>
      </c>
      <c r="Z23" s="3">
        <v>0</v>
      </c>
      <c r="AA23" s="3">
        <v>0</v>
      </c>
      <c r="AB23" s="3">
        <v>0</v>
      </c>
      <c r="AC23" s="3">
        <v>0</v>
      </c>
      <c r="AD23" s="3">
        <v>-98402143</v>
      </c>
      <c r="AE23" s="3">
        <v>0</v>
      </c>
      <c r="AF23" s="3">
        <v>98402143</v>
      </c>
      <c r="AG23" s="3">
        <v>0</v>
      </c>
      <c r="AH23" s="3">
        <v>0</v>
      </c>
      <c r="AI23" s="3">
        <v>0</v>
      </c>
      <c r="AJ23" s="3">
        <v>0</v>
      </c>
      <c r="AK23" s="3">
        <v>0</v>
      </c>
      <c r="AL23" s="3">
        <v>0</v>
      </c>
      <c r="AM23" s="3">
        <v>0</v>
      </c>
      <c r="AN23" s="3">
        <v>0</v>
      </c>
    </row>
    <row r="24" spans="1:40" ht="12.5" x14ac:dyDescent="0.25">
      <c r="A24" s="3">
        <v>1900</v>
      </c>
      <c r="B24" s="2" t="s">
        <v>44</v>
      </c>
      <c r="C24" s="3">
        <v>559702805</v>
      </c>
      <c r="D24" s="3">
        <v>555625736</v>
      </c>
      <c r="E24" s="3">
        <v>4937418431</v>
      </c>
      <c r="F24" s="3">
        <v>596862143</v>
      </c>
      <c r="G24" s="3">
        <v>26156499</v>
      </c>
      <c r="H24" s="3">
        <v>2074048910</v>
      </c>
      <c r="I24" s="3">
        <v>868414435</v>
      </c>
      <c r="J24" s="3">
        <v>803845945</v>
      </c>
      <c r="K24" s="3">
        <v>660474171</v>
      </c>
      <c r="L24" s="3">
        <v>425039698</v>
      </c>
      <c r="M24" s="3">
        <v>216062029</v>
      </c>
      <c r="N24" s="3">
        <v>230262625</v>
      </c>
      <c r="O24" s="3">
        <v>372797528</v>
      </c>
      <c r="P24" s="3">
        <v>362898287</v>
      </c>
      <c r="Q24" s="3">
        <v>226438456</v>
      </c>
      <c r="R24" s="3">
        <v>420877512</v>
      </c>
      <c r="S24" s="3">
        <v>212020225</v>
      </c>
      <c r="T24" s="3">
        <v>13548945435</v>
      </c>
      <c r="U24" s="3">
        <v>8594787270</v>
      </c>
      <c r="V24" s="3">
        <v>201653378</v>
      </c>
      <c r="W24" s="3">
        <v>1394875537</v>
      </c>
      <c r="X24" s="3">
        <v>4749305891</v>
      </c>
      <c r="Y24" s="3">
        <v>-51830114</v>
      </c>
      <c r="Z24" s="3">
        <v>2466592187</v>
      </c>
      <c r="AA24" s="3">
        <v>218065238</v>
      </c>
      <c r="AB24" s="3">
        <v>17573449387</v>
      </c>
      <c r="AC24" s="3">
        <v>31122394822</v>
      </c>
      <c r="AD24" s="3">
        <v>2060113093</v>
      </c>
      <c r="AE24" s="3">
        <v>362031203</v>
      </c>
      <c r="AF24" s="3">
        <v>0</v>
      </c>
      <c r="AG24" s="3">
        <v>2422144296</v>
      </c>
      <c r="AH24" s="3">
        <v>0</v>
      </c>
      <c r="AI24" s="3">
        <v>0</v>
      </c>
      <c r="AJ24" s="3">
        <v>0</v>
      </c>
      <c r="AK24" s="3">
        <v>0</v>
      </c>
      <c r="AL24" s="3">
        <v>0</v>
      </c>
      <c r="AM24" s="3">
        <v>28700250526</v>
      </c>
      <c r="AN24" s="3">
        <v>31122394822</v>
      </c>
    </row>
    <row r="25" spans="1:40" ht="12.5" x14ac:dyDescent="0.25">
      <c r="A25" s="3">
        <v>1950</v>
      </c>
      <c r="B25" s="2" t="s">
        <v>45</v>
      </c>
      <c r="C25" s="3">
        <v>-26795579</v>
      </c>
      <c r="D25" s="3">
        <v>4767425</v>
      </c>
      <c r="E25" s="3">
        <v>56196711</v>
      </c>
      <c r="F25" s="3">
        <v>1136121</v>
      </c>
      <c r="G25" s="3">
        <v>235787</v>
      </c>
      <c r="H25" s="3">
        <v>29969734</v>
      </c>
      <c r="I25" s="3">
        <v>6703627</v>
      </c>
      <c r="J25" s="3">
        <v>10915741</v>
      </c>
      <c r="K25" s="3">
        <v>5833560</v>
      </c>
      <c r="L25" s="3">
        <v>1705006</v>
      </c>
      <c r="M25" s="3">
        <v>707470</v>
      </c>
      <c r="N25" s="3">
        <v>865534</v>
      </c>
      <c r="O25" s="3">
        <v>1776554</v>
      </c>
      <c r="P25" s="3">
        <v>2250985</v>
      </c>
      <c r="Q25" s="3">
        <v>1168905</v>
      </c>
      <c r="R25" s="3">
        <v>2676257</v>
      </c>
      <c r="S25" s="3">
        <v>1969297</v>
      </c>
      <c r="T25" s="3">
        <v>102083135</v>
      </c>
      <c r="U25" s="3">
        <v>317751872</v>
      </c>
      <c r="V25" s="3">
        <v>0</v>
      </c>
      <c r="W25" s="3">
        <v>0</v>
      </c>
      <c r="X25" s="3">
        <v>147744584</v>
      </c>
      <c r="Y25" s="3">
        <v>-549136</v>
      </c>
      <c r="Z25" s="3">
        <v>4264318</v>
      </c>
      <c r="AA25" s="3">
        <v>0</v>
      </c>
      <c r="AB25" s="3">
        <v>469211638</v>
      </c>
      <c r="AC25" s="3">
        <v>571294773</v>
      </c>
      <c r="AD25" s="3">
        <v>0</v>
      </c>
      <c r="AE25" s="3">
        <v>0</v>
      </c>
      <c r="AF25" s="3">
        <v>0</v>
      </c>
      <c r="AG25" s="3">
        <v>0</v>
      </c>
      <c r="AH25" s="3">
        <v>0</v>
      </c>
      <c r="AI25" s="3">
        <v>0</v>
      </c>
      <c r="AJ25" s="3">
        <v>0</v>
      </c>
      <c r="AK25" s="3">
        <v>0</v>
      </c>
      <c r="AL25" s="3">
        <v>571294773</v>
      </c>
      <c r="AM25" s="3">
        <v>0</v>
      </c>
      <c r="AN25" s="3">
        <v>571294773</v>
      </c>
    </row>
    <row r="26" spans="1:40" ht="12.5" x14ac:dyDescent="0.25">
      <c r="A26" s="3">
        <v>2000</v>
      </c>
      <c r="B26" s="2" t="s">
        <v>46</v>
      </c>
      <c r="C26" s="3">
        <v>0</v>
      </c>
      <c r="D26" s="3">
        <v>0</v>
      </c>
      <c r="E26" s="3">
        <v>0</v>
      </c>
      <c r="F26" s="3">
        <v>0</v>
      </c>
      <c r="G26" s="3">
        <v>0</v>
      </c>
      <c r="H26" s="3">
        <v>0</v>
      </c>
      <c r="I26" s="3">
        <v>0</v>
      </c>
      <c r="J26" s="3">
        <v>0</v>
      </c>
      <c r="K26" s="3">
        <v>0</v>
      </c>
      <c r="L26" s="3">
        <v>0</v>
      </c>
      <c r="M26" s="3">
        <v>0</v>
      </c>
      <c r="N26" s="3">
        <v>0</v>
      </c>
      <c r="O26" s="3">
        <v>0</v>
      </c>
      <c r="P26" s="3">
        <v>0</v>
      </c>
      <c r="Q26" s="3">
        <v>0</v>
      </c>
      <c r="R26" s="3">
        <v>0</v>
      </c>
      <c r="S26" s="3">
        <v>0</v>
      </c>
      <c r="T26" s="3">
        <v>0</v>
      </c>
      <c r="U26" s="3">
        <v>0</v>
      </c>
      <c r="V26" s="3">
        <v>0</v>
      </c>
      <c r="W26" s="3">
        <v>0</v>
      </c>
      <c r="X26" s="3">
        <v>0</v>
      </c>
      <c r="Y26" s="3">
        <v>0</v>
      </c>
      <c r="Z26" s="3">
        <v>0</v>
      </c>
      <c r="AA26" s="3">
        <v>0</v>
      </c>
      <c r="AB26" s="3">
        <v>0</v>
      </c>
      <c r="AC26" s="3">
        <v>0</v>
      </c>
      <c r="AD26" s="3">
        <v>0</v>
      </c>
      <c r="AE26" s="3">
        <v>0</v>
      </c>
      <c r="AF26" s="3">
        <v>0</v>
      </c>
      <c r="AG26" s="3">
        <v>0</v>
      </c>
      <c r="AH26" s="3">
        <v>0</v>
      </c>
      <c r="AI26" s="3">
        <v>0</v>
      </c>
      <c r="AJ26" s="3">
        <v>0</v>
      </c>
      <c r="AK26" s="3">
        <v>0</v>
      </c>
      <c r="AL26" s="3">
        <v>0</v>
      </c>
      <c r="AM26" s="3">
        <v>0</v>
      </c>
      <c r="AN26" s="3">
        <v>0</v>
      </c>
    </row>
    <row r="27" spans="1:40" ht="12.5" x14ac:dyDescent="0.25">
      <c r="A27" s="3">
        <v>2010</v>
      </c>
      <c r="B27" s="2" t="s">
        <v>47</v>
      </c>
      <c r="C27" s="3">
        <v>758855037</v>
      </c>
      <c r="D27" s="3">
        <v>224600593</v>
      </c>
      <c r="E27" s="3">
        <v>975126797</v>
      </c>
      <c r="F27" s="3">
        <v>33575863</v>
      </c>
      <c r="G27" s="3">
        <v>9973317</v>
      </c>
      <c r="H27" s="3">
        <v>636074956</v>
      </c>
      <c r="I27" s="3">
        <v>892738381</v>
      </c>
      <c r="J27" s="3">
        <v>254462249</v>
      </c>
      <c r="K27" s="3">
        <v>257623629</v>
      </c>
      <c r="L27" s="3">
        <v>198674839</v>
      </c>
      <c r="M27" s="3">
        <v>256994548</v>
      </c>
      <c r="N27" s="3">
        <v>67220608</v>
      </c>
      <c r="O27" s="3">
        <v>185704604</v>
      </c>
      <c r="P27" s="3">
        <v>334181165</v>
      </c>
      <c r="Q27" s="3">
        <v>425518415</v>
      </c>
      <c r="R27" s="3">
        <v>153303472</v>
      </c>
      <c r="S27" s="3">
        <v>146174051</v>
      </c>
      <c r="T27" s="3">
        <v>5810802524</v>
      </c>
      <c r="U27" s="2"/>
      <c r="V27" s="2"/>
      <c r="W27" s="2"/>
      <c r="X27" s="2"/>
      <c r="Y27" s="2"/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</row>
    <row r="28" spans="1:40" ht="12.5" x14ac:dyDescent="0.25">
      <c r="A28" s="3">
        <v>2020</v>
      </c>
      <c r="B28" s="2" t="s">
        <v>48</v>
      </c>
      <c r="C28" s="3">
        <v>1282990498</v>
      </c>
      <c r="D28" s="3">
        <v>749888356</v>
      </c>
      <c r="E28" s="3">
        <v>2136615725</v>
      </c>
      <c r="F28" s="3">
        <v>126444722</v>
      </c>
      <c r="G28" s="3">
        <v>33610772</v>
      </c>
      <c r="H28" s="3">
        <v>697695466</v>
      </c>
      <c r="I28" s="3">
        <v>1155345729</v>
      </c>
      <c r="J28" s="3">
        <v>458037560</v>
      </c>
      <c r="K28" s="3">
        <v>260270549</v>
      </c>
      <c r="L28" s="3">
        <v>492909612</v>
      </c>
      <c r="M28" s="3">
        <v>454349822</v>
      </c>
      <c r="N28" s="3">
        <v>644498922</v>
      </c>
      <c r="O28" s="3">
        <v>266553452</v>
      </c>
      <c r="P28" s="3">
        <v>55343019</v>
      </c>
      <c r="Q28" s="3">
        <v>109678356</v>
      </c>
      <c r="R28" s="3">
        <v>108207669</v>
      </c>
      <c r="S28" s="3">
        <v>107854495</v>
      </c>
      <c r="T28" s="3">
        <v>9140294724</v>
      </c>
      <c r="U28" s="2"/>
      <c r="V28" s="2"/>
      <c r="W28" s="2"/>
      <c r="X28" s="2"/>
      <c r="Y28" s="2"/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</row>
    <row r="29" spans="1:40" ht="12.5" x14ac:dyDescent="0.25">
      <c r="A29" s="3">
        <v>2030</v>
      </c>
      <c r="B29" s="2" t="s">
        <v>49</v>
      </c>
      <c r="C29" s="3">
        <v>9009517</v>
      </c>
      <c r="D29" s="3">
        <v>5354698</v>
      </c>
      <c r="E29" s="3">
        <v>30050794</v>
      </c>
      <c r="F29" s="3">
        <v>354163</v>
      </c>
      <c r="G29" s="3">
        <v>92686</v>
      </c>
      <c r="H29" s="3">
        <v>5062818</v>
      </c>
      <c r="I29" s="3">
        <v>8298909</v>
      </c>
      <c r="J29" s="3">
        <v>4919431</v>
      </c>
      <c r="K29" s="3">
        <v>3363048</v>
      </c>
      <c r="L29" s="3">
        <v>4243380</v>
      </c>
      <c r="M29" s="3">
        <v>1886301</v>
      </c>
      <c r="N29" s="3">
        <v>21395635</v>
      </c>
      <c r="O29" s="3">
        <v>2314499</v>
      </c>
      <c r="P29" s="3">
        <v>0</v>
      </c>
      <c r="Q29" s="3">
        <v>634914</v>
      </c>
      <c r="R29" s="3">
        <v>222233</v>
      </c>
      <c r="S29" s="3">
        <v>921682</v>
      </c>
      <c r="T29" s="3">
        <v>98124708</v>
      </c>
      <c r="U29" s="2"/>
      <c r="V29" s="2"/>
      <c r="W29" s="2"/>
      <c r="X29" s="2"/>
      <c r="Y29" s="2"/>
      <c r="Z29" s="2"/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</row>
    <row r="30" spans="1:40" ht="12.5" x14ac:dyDescent="0.25">
      <c r="A30" s="3">
        <v>2090</v>
      </c>
      <c r="B30" s="2" t="s">
        <v>50</v>
      </c>
      <c r="C30" s="3">
        <v>2050855052</v>
      </c>
      <c r="D30" s="3">
        <v>979843647</v>
      </c>
      <c r="E30" s="3">
        <v>3141793316</v>
      </c>
      <c r="F30" s="3">
        <v>160374748</v>
      </c>
      <c r="G30" s="3">
        <v>43676775</v>
      </c>
      <c r="H30" s="3">
        <v>1338833240</v>
      </c>
      <c r="I30" s="3">
        <v>2056383019</v>
      </c>
      <c r="J30" s="3">
        <v>717419240</v>
      </c>
      <c r="K30" s="3">
        <v>521257226</v>
      </c>
      <c r="L30" s="3">
        <v>695827831</v>
      </c>
      <c r="M30" s="3">
        <v>713230671</v>
      </c>
      <c r="N30" s="3">
        <v>733115165</v>
      </c>
      <c r="O30" s="3">
        <v>454572555</v>
      </c>
      <c r="P30" s="3">
        <v>389524184</v>
      </c>
      <c r="Q30" s="3">
        <v>535831685</v>
      </c>
      <c r="R30" s="3">
        <v>261733374</v>
      </c>
      <c r="S30" s="3">
        <v>254950228</v>
      </c>
      <c r="T30" s="3">
        <v>15049221956</v>
      </c>
      <c r="U30" s="2"/>
      <c r="V30" s="2"/>
      <c r="W30" s="2"/>
      <c r="X30" s="2"/>
      <c r="Y30" s="2"/>
      <c r="Z30" s="2"/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</row>
    <row r="31" spans="1:40" ht="12.5" x14ac:dyDescent="0.25">
      <c r="A31" s="3">
        <v>2100</v>
      </c>
      <c r="B31" s="2" t="s">
        <v>51</v>
      </c>
      <c r="C31" s="3">
        <v>2583762278</v>
      </c>
      <c r="D31" s="3">
        <v>1540236808</v>
      </c>
      <c r="E31" s="3">
        <v>8135408458</v>
      </c>
      <c r="F31" s="3">
        <v>758373012</v>
      </c>
      <c r="G31" s="3">
        <v>70069061</v>
      </c>
      <c r="H31" s="3">
        <v>3442851884</v>
      </c>
      <c r="I31" s="3">
        <v>2931501081</v>
      </c>
      <c r="J31" s="3">
        <v>1532180926</v>
      </c>
      <c r="K31" s="3">
        <v>1187564957</v>
      </c>
      <c r="L31" s="3">
        <v>1122572535</v>
      </c>
      <c r="M31" s="3">
        <v>930000170</v>
      </c>
      <c r="N31" s="3">
        <v>964243324</v>
      </c>
      <c r="O31" s="3">
        <v>829146637</v>
      </c>
      <c r="P31" s="3">
        <v>754673456</v>
      </c>
      <c r="Q31" s="3">
        <v>763439046</v>
      </c>
      <c r="R31" s="3">
        <v>685287143</v>
      </c>
      <c r="S31" s="3">
        <v>468939750</v>
      </c>
      <c r="T31" s="3">
        <v>28700250526</v>
      </c>
      <c r="U31" s="2"/>
      <c r="V31" s="2"/>
      <c r="W31" s="2"/>
      <c r="X31" s="2"/>
      <c r="Y31" s="2"/>
      <c r="Z31" s="2"/>
      <c r="AA31" s="2"/>
      <c r="AB31" s="2"/>
      <c r="AC31" s="2"/>
      <c r="AD31" s="2"/>
      <c r="AE31" s="2"/>
      <c r="AF31" s="2"/>
      <c r="AG31" s="2"/>
      <c r="AH31" s="2"/>
      <c r="AI31" s="2"/>
      <c r="AJ31" s="2"/>
      <c r="AK31" s="2"/>
      <c r="AL31" s="2"/>
      <c r="AM31" s="2"/>
      <c r="AN31" s="2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outlinePr summaryBelow="0" summaryRight="0"/>
  </sheetPr>
  <dimension ref="B4:J10"/>
  <sheetViews>
    <sheetView workbookViewId="0"/>
  </sheetViews>
  <sheetFormatPr defaultColWidth="12.6328125" defaultRowHeight="15.75" customHeight="1" x14ac:dyDescent="0.25"/>
  <cols>
    <col min="2" max="2" width="22.7265625" customWidth="1"/>
  </cols>
  <sheetData>
    <row r="4" spans="2:10" ht="15.75" customHeight="1" x14ac:dyDescent="0.35">
      <c r="B4" s="85" t="s">
        <v>52</v>
      </c>
      <c r="C4" s="87" t="s">
        <v>53</v>
      </c>
      <c r="D4" s="88"/>
      <c r="E4" s="88"/>
      <c r="F4" s="88"/>
      <c r="G4" s="88"/>
      <c r="H4" s="88"/>
      <c r="I4" s="88"/>
      <c r="J4" s="89"/>
    </row>
    <row r="5" spans="2:10" ht="15.75" customHeight="1" x14ac:dyDescent="0.35">
      <c r="B5" s="86"/>
      <c r="C5" s="4">
        <v>2015</v>
      </c>
      <c r="D5" s="4">
        <v>2016</v>
      </c>
      <c r="E5" s="4">
        <v>2017</v>
      </c>
      <c r="F5" s="4">
        <v>2018</v>
      </c>
      <c r="G5" s="4">
        <v>2019</v>
      </c>
      <c r="H5" s="4">
        <v>2020</v>
      </c>
      <c r="I5" s="4">
        <v>2021</v>
      </c>
      <c r="J5" s="4">
        <v>2022</v>
      </c>
    </row>
    <row r="6" spans="2:10" ht="15.75" customHeight="1" x14ac:dyDescent="0.35">
      <c r="B6" s="5" t="s">
        <v>54</v>
      </c>
      <c r="C6" s="6">
        <v>12304221</v>
      </c>
      <c r="D6" s="6">
        <v>13142958</v>
      </c>
      <c r="E6" s="6">
        <v>13968202</v>
      </c>
      <c r="F6" s="6">
        <v>14830698</v>
      </c>
      <c r="G6" s="6">
        <v>15592419</v>
      </c>
      <c r="H6" s="6">
        <v>15797746</v>
      </c>
      <c r="I6" s="6">
        <v>16413348</v>
      </c>
      <c r="J6" s="6">
        <v>17168862</v>
      </c>
    </row>
    <row r="7" spans="2:10" ht="15.75" customHeight="1" x14ac:dyDescent="0.35">
      <c r="B7" s="5" t="s">
        <v>55</v>
      </c>
      <c r="C7" s="6">
        <v>196309</v>
      </c>
      <c r="D7" s="6">
        <v>204512</v>
      </c>
      <c r="E7" s="6">
        <v>213359</v>
      </c>
      <c r="F7" s="6">
        <v>222872</v>
      </c>
      <c r="G7" s="6">
        <v>231569</v>
      </c>
      <c r="H7" s="6">
        <v>233261</v>
      </c>
      <c r="I7" s="6">
        <v>237566</v>
      </c>
      <c r="J7" s="6">
        <v>243450</v>
      </c>
    </row>
    <row r="8" spans="2:10" ht="15.75" customHeight="1" x14ac:dyDescent="0.35">
      <c r="B8" s="5" t="s">
        <v>56</v>
      </c>
      <c r="C8" s="6">
        <v>4145857</v>
      </c>
      <c r="D8" s="6">
        <v>4326731</v>
      </c>
      <c r="E8" s="6">
        <v>4540902</v>
      </c>
      <c r="F8" s="6">
        <v>4797254</v>
      </c>
      <c r="G8" s="6">
        <v>5021888</v>
      </c>
      <c r="H8" s="6">
        <v>5083405</v>
      </c>
      <c r="I8" s="6">
        <v>5299361</v>
      </c>
      <c r="J8" s="6">
        <v>5544173</v>
      </c>
    </row>
    <row r="9" spans="2:10" ht="15.75" customHeight="1" x14ac:dyDescent="0.35">
      <c r="B9" s="5" t="s">
        <v>57</v>
      </c>
      <c r="C9" s="6">
        <v>88656931</v>
      </c>
      <c r="D9" s="6">
        <v>94531510</v>
      </c>
      <c r="E9" s="6">
        <v>100200245</v>
      </c>
      <c r="F9" s="6">
        <v>106657952</v>
      </c>
      <c r="G9" s="6">
        <v>112771136</v>
      </c>
      <c r="H9" s="6">
        <v>115023039</v>
      </c>
      <c r="I9" s="6">
        <v>120042298</v>
      </c>
      <c r="J9" s="6">
        <v>125305332</v>
      </c>
    </row>
    <row r="10" spans="2:10" ht="15.75" customHeight="1" x14ac:dyDescent="0.35">
      <c r="B10" s="7" t="s">
        <v>58</v>
      </c>
      <c r="C10" s="6">
        <v>105303318</v>
      </c>
      <c r="D10" s="6">
        <v>112205711</v>
      </c>
      <c r="E10" s="6">
        <v>118922708</v>
      </c>
      <c r="F10" s="6">
        <v>126508776</v>
      </c>
      <c r="G10" s="6">
        <v>133617012</v>
      </c>
      <c r="H10" s="6">
        <v>136137451</v>
      </c>
      <c r="I10" s="6">
        <v>141992573</v>
      </c>
      <c r="J10" s="6">
        <v>148261817</v>
      </c>
    </row>
  </sheetData>
  <mergeCells count="2">
    <mergeCell ref="B4:B5"/>
    <mergeCell ref="C4:J4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outlinePr summaryBelow="0" summaryRight="0"/>
  </sheetPr>
  <dimension ref="A1:D23"/>
  <sheetViews>
    <sheetView workbookViewId="0"/>
  </sheetViews>
  <sheetFormatPr defaultColWidth="12.6328125" defaultRowHeight="15.75" customHeight="1" x14ac:dyDescent="0.25"/>
  <cols>
    <col min="1" max="1" width="8.7265625" customWidth="1"/>
    <col min="2" max="2" width="57.6328125" customWidth="1"/>
    <col min="4" max="4" width="16.6328125" customWidth="1"/>
  </cols>
  <sheetData>
    <row r="1" spans="1:4" ht="12.5" x14ac:dyDescent="0.25">
      <c r="A1" s="8"/>
      <c r="B1" s="9"/>
      <c r="C1" s="10"/>
      <c r="D1" s="10"/>
    </row>
    <row r="2" spans="1:4" ht="12.5" x14ac:dyDescent="0.25">
      <c r="A2" s="8"/>
      <c r="B2" s="90" t="s">
        <v>59</v>
      </c>
      <c r="C2" s="91" t="s">
        <v>60</v>
      </c>
      <c r="D2" s="92"/>
    </row>
    <row r="3" spans="1:4" ht="29.25" customHeight="1" x14ac:dyDescent="0.25">
      <c r="B3" s="86"/>
      <c r="C3" s="93"/>
      <c r="D3" s="94"/>
    </row>
    <row r="4" spans="1:4" ht="12.5" x14ac:dyDescent="0.25">
      <c r="B4" s="95"/>
      <c r="C4" s="96">
        <v>2024</v>
      </c>
      <c r="D4" s="89"/>
    </row>
    <row r="5" spans="1:4" ht="13" x14ac:dyDescent="0.3">
      <c r="B5" s="86"/>
      <c r="C5" s="12" t="s">
        <v>61</v>
      </c>
      <c r="D5" s="13" t="s">
        <v>62</v>
      </c>
    </row>
    <row r="6" spans="1:4" ht="13" x14ac:dyDescent="0.3">
      <c r="A6" s="8"/>
      <c r="B6" s="14" t="s">
        <v>4</v>
      </c>
      <c r="C6" s="15">
        <v>40757151</v>
      </c>
      <c r="D6" s="16">
        <v>40.757151</v>
      </c>
    </row>
    <row r="7" spans="1:4" ht="13" x14ac:dyDescent="0.3">
      <c r="A7" s="8"/>
      <c r="B7" s="14" t="s">
        <v>5</v>
      </c>
      <c r="C7" s="15">
        <v>1733523</v>
      </c>
      <c r="D7" s="16">
        <v>1.7335229999999999</v>
      </c>
    </row>
    <row r="8" spans="1:4" ht="13" x14ac:dyDescent="0.3">
      <c r="A8" s="8"/>
      <c r="B8" s="14" t="s">
        <v>6</v>
      </c>
      <c r="C8" s="15">
        <v>20010758</v>
      </c>
      <c r="D8" s="16">
        <v>20.010757999999999</v>
      </c>
    </row>
    <row r="9" spans="1:4" ht="13" x14ac:dyDescent="0.3">
      <c r="A9" s="8"/>
      <c r="B9" s="14" t="s">
        <v>7</v>
      </c>
      <c r="C9" s="15">
        <v>355280</v>
      </c>
      <c r="D9" s="16">
        <v>0.35527999999999998</v>
      </c>
    </row>
    <row r="10" spans="1:4" ht="13" x14ac:dyDescent="0.3">
      <c r="A10" s="8"/>
      <c r="B10" s="14" t="s">
        <v>63</v>
      </c>
      <c r="C10" s="15">
        <v>556713</v>
      </c>
      <c r="D10" s="16">
        <v>0.55671300000000001</v>
      </c>
    </row>
    <row r="11" spans="1:4" ht="13" x14ac:dyDescent="0.3">
      <c r="A11" s="8"/>
      <c r="B11" s="14" t="s">
        <v>9</v>
      </c>
      <c r="C11" s="15">
        <v>9470763</v>
      </c>
      <c r="D11" s="16">
        <v>9.4707629999999998</v>
      </c>
    </row>
    <row r="12" spans="1:4" ht="13" x14ac:dyDescent="0.3">
      <c r="A12" s="8"/>
      <c r="B12" s="14" t="s">
        <v>64</v>
      </c>
      <c r="C12" s="15">
        <v>27328692</v>
      </c>
      <c r="D12" s="16">
        <v>27.328692</v>
      </c>
    </row>
    <row r="13" spans="1:4" ht="13" x14ac:dyDescent="0.3">
      <c r="A13" s="8"/>
      <c r="B13" s="14" t="s">
        <v>11</v>
      </c>
      <c r="C13" s="15">
        <v>6199637</v>
      </c>
      <c r="D13" s="16">
        <v>6.1996370000000001</v>
      </c>
    </row>
    <row r="14" spans="1:4" ht="13" x14ac:dyDescent="0.3">
      <c r="A14" s="8"/>
      <c r="B14" s="14" t="s">
        <v>12</v>
      </c>
      <c r="C14" s="15">
        <v>11270801</v>
      </c>
      <c r="D14" s="16">
        <v>11.270801000000001</v>
      </c>
    </row>
    <row r="15" spans="1:4" ht="13" x14ac:dyDescent="0.3">
      <c r="A15" s="8"/>
      <c r="B15" s="14" t="s">
        <v>13</v>
      </c>
      <c r="C15" s="15">
        <v>1026529</v>
      </c>
      <c r="D15" s="16">
        <v>1.026529</v>
      </c>
    </row>
    <row r="16" spans="1:4" ht="13" x14ac:dyDescent="0.3">
      <c r="A16" s="8"/>
      <c r="B16" s="14" t="s">
        <v>14</v>
      </c>
      <c r="C16" s="15">
        <v>1711261</v>
      </c>
      <c r="D16" s="16">
        <v>1.7112609999999999</v>
      </c>
    </row>
    <row r="17" spans="1:4" ht="13" x14ac:dyDescent="0.3">
      <c r="A17" s="8"/>
      <c r="B17" s="14" t="s">
        <v>65</v>
      </c>
      <c r="C17" s="15">
        <v>559307</v>
      </c>
      <c r="D17" s="16">
        <v>0.559307</v>
      </c>
    </row>
    <row r="18" spans="1:4" ht="13" x14ac:dyDescent="0.3">
      <c r="A18" s="8"/>
      <c r="B18" s="14" t="s">
        <v>16</v>
      </c>
      <c r="C18" s="15">
        <v>2445403</v>
      </c>
      <c r="D18" s="16">
        <v>2.4454030000000002</v>
      </c>
    </row>
    <row r="19" spans="1:4" ht="13" x14ac:dyDescent="0.3">
      <c r="A19" s="8"/>
      <c r="B19" s="14" t="s">
        <v>66</v>
      </c>
      <c r="C19" s="15">
        <v>5093430</v>
      </c>
      <c r="D19" s="16">
        <v>5.0934299999999997</v>
      </c>
    </row>
    <row r="20" spans="1:4" ht="13" x14ac:dyDescent="0.3">
      <c r="A20" s="8"/>
      <c r="B20" s="14" t="s">
        <v>18</v>
      </c>
      <c r="C20" s="15">
        <v>7158071</v>
      </c>
      <c r="D20" s="16">
        <v>7.1580709999999996</v>
      </c>
    </row>
    <row r="21" spans="1:4" ht="13" x14ac:dyDescent="0.3">
      <c r="A21" s="8"/>
      <c r="B21" s="14" t="s">
        <v>19</v>
      </c>
      <c r="C21" s="15">
        <v>2374984</v>
      </c>
      <c r="D21" s="16">
        <v>2.374984</v>
      </c>
    </row>
    <row r="22" spans="1:4" ht="13" x14ac:dyDescent="0.3">
      <c r="A22" s="8"/>
      <c r="B22" s="14" t="s">
        <v>67</v>
      </c>
      <c r="C22" s="15">
        <v>6589701</v>
      </c>
      <c r="D22" s="16">
        <v>6.5897009999999998</v>
      </c>
    </row>
    <row r="23" spans="1:4" ht="13" x14ac:dyDescent="0.3">
      <c r="A23" s="8"/>
      <c r="B23" s="14" t="s">
        <v>68</v>
      </c>
      <c r="C23" s="15">
        <v>145000000</v>
      </c>
      <c r="D23" s="16">
        <v>145</v>
      </c>
    </row>
  </sheetData>
  <mergeCells count="4">
    <mergeCell ref="B2:B3"/>
    <mergeCell ref="C2:D3"/>
    <mergeCell ref="B4:B5"/>
    <mergeCell ref="C4:D4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outlinePr summaryBelow="0" summaryRight="0"/>
  </sheetPr>
  <dimension ref="A1:AN1002"/>
  <sheetViews>
    <sheetView tabSelected="1" topLeftCell="A282" zoomScale="25" zoomScaleNormal="25" workbookViewId="0">
      <selection activeCell="D198" sqref="D198"/>
    </sheetView>
  </sheetViews>
  <sheetFormatPr defaultColWidth="12.6328125" defaultRowHeight="15.75" customHeight="1" x14ac:dyDescent="0.25"/>
  <cols>
    <col min="2" max="2" width="65.08984375" customWidth="1"/>
    <col min="3" max="3" width="30.36328125" customWidth="1"/>
    <col min="4" max="4" width="33.26953125" customWidth="1"/>
    <col min="5" max="5" width="22.26953125" customWidth="1"/>
    <col min="6" max="6" width="32.36328125" customWidth="1"/>
    <col min="7" max="20" width="22.26953125" customWidth="1"/>
    <col min="21" max="22" width="20.26953125" customWidth="1"/>
  </cols>
  <sheetData>
    <row r="1" spans="1:40" ht="15.75" customHeight="1" x14ac:dyDescent="0.35">
      <c r="A1" s="110" t="s">
        <v>69</v>
      </c>
      <c r="B1" s="107"/>
      <c r="C1" s="18"/>
      <c r="D1" s="18"/>
      <c r="E1" s="18"/>
      <c r="F1" s="18"/>
      <c r="G1" s="18"/>
      <c r="H1" s="18"/>
      <c r="I1" s="18"/>
      <c r="J1" s="18"/>
      <c r="K1" s="18"/>
      <c r="L1" s="18"/>
      <c r="M1" s="18"/>
      <c r="N1" s="18"/>
      <c r="O1" s="18"/>
      <c r="P1" s="18"/>
      <c r="Q1" s="18"/>
      <c r="R1" s="18"/>
      <c r="S1" s="18"/>
      <c r="T1" s="18"/>
      <c r="U1" s="17"/>
      <c r="V1" s="17"/>
      <c r="W1" s="17"/>
      <c r="X1" s="17"/>
      <c r="Y1" s="17"/>
      <c r="Z1" s="17"/>
      <c r="AA1" s="17"/>
      <c r="AB1" s="17"/>
      <c r="AC1" s="17"/>
      <c r="AD1" s="17"/>
      <c r="AE1" s="17"/>
      <c r="AF1" s="17"/>
      <c r="AG1" s="17"/>
      <c r="AH1" s="17"/>
      <c r="AI1" s="17"/>
      <c r="AJ1" s="17"/>
      <c r="AK1" s="17"/>
      <c r="AL1" s="17"/>
      <c r="AM1" s="17"/>
      <c r="AN1" s="17"/>
    </row>
    <row r="2" spans="1:40" ht="15.75" customHeight="1" x14ac:dyDescent="0.35">
      <c r="A2" s="110" t="s">
        <v>1</v>
      </c>
      <c r="B2" s="107"/>
      <c r="C2" s="18"/>
      <c r="D2" s="18"/>
      <c r="E2" s="18"/>
      <c r="F2" s="18"/>
      <c r="G2" s="18"/>
      <c r="H2" s="18"/>
      <c r="I2" s="18"/>
      <c r="J2" s="18"/>
      <c r="K2" s="18"/>
      <c r="L2" s="18"/>
      <c r="M2" s="18"/>
      <c r="N2" s="18"/>
      <c r="O2" s="18"/>
      <c r="P2" s="18"/>
      <c r="Q2" s="18"/>
      <c r="R2" s="18"/>
      <c r="S2" s="18"/>
      <c r="T2" s="18"/>
      <c r="U2" s="17"/>
      <c r="V2" s="17"/>
      <c r="W2" s="17"/>
      <c r="X2" s="17"/>
      <c r="Y2" s="17"/>
      <c r="Z2" s="17"/>
      <c r="AA2" s="17"/>
      <c r="AB2" s="17"/>
      <c r="AC2" s="17"/>
      <c r="AD2" s="17"/>
      <c r="AE2" s="17"/>
      <c r="AF2" s="17"/>
      <c r="AG2" s="17"/>
      <c r="AH2" s="17"/>
      <c r="AI2" s="17"/>
      <c r="AJ2" s="17"/>
      <c r="AK2" s="17"/>
      <c r="AL2" s="17"/>
      <c r="AM2" s="17"/>
      <c r="AN2" s="17"/>
    </row>
    <row r="3" spans="1:40" ht="15.75" customHeight="1" x14ac:dyDescent="0.35">
      <c r="A3" s="17"/>
      <c r="B3" s="17"/>
      <c r="C3" s="18"/>
      <c r="D3" s="18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7"/>
      <c r="V3" s="17"/>
      <c r="W3" s="17"/>
      <c r="X3" s="17"/>
      <c r="Y3" s="17"/>
      <c r="Z3" s="17"/>
      <c r="AA3" s="17"/>
      <c r="AB3" s="17"/>
      <c r="AC3" s="17"/>
      <c r="AD3" s="17"/>
      <c r="AE3" s="17"/>
      <c r="AF3" s="17"/>
      <c r="AG3" s="17"/>
      <c r="AH3" s="17"/>
      <c r="AI3" s="17"/>
      <c r="AJ3" s="17"/>
      <c r="AK3" s="17"/>
      <c r="AL3" s="17"/>
      <c r="AM3" s="17"/>
      <c r="AN3" s="17"/>
    </row>
    <row r="4" spans="1:40" ht="15.75" customHeight="1" x14ac:dyDescent="0.35">
      <c r="A4" s="110" t="s">
        <v>2</v>
      </c>
      <c r="B4" s="110" t="s">
        <v>3</v>
      </c>
      <c r="C4" s="18">
        <v>1</v>
      </c>
      <c r="D4" s="18">
        <v>2</v>
      </c>
      <c r="E4" s="18">
        <v>3</v>
      </c>
      <c r="F4" s="18">
        <v>4</v>
      </c>
      <c r="G4" s="18">
        <v>5</v>
      </c>
      <c r="H4" s="18">
        <v>6</v>
      </c>
      <c r="I4" s="18">
        <v>7</v>
      </c>
      <c r="J4" s="18">
        <v>8</v>
      </c>
      <c r="K4" s="18">
        <v>9</v>
      </c>
      <c r="L4" s="18">
        <v>10</v>
      </c>
      <c r="M4" s="18">
        <v>11</v>
      </c>
      <c r="N4" s="18">
        <v>12</v>
      </c>
      <c r="O4" s="18">
        <v>13</v>
      </c>
      <c r="P4" s="18">
        <v>14</v>
      </c>
      <c r="Q4" s="18">
        <v>15</v>
      </c>
      <c r="R4" s="18">
        <v>16</v>
      </c>
      <c r="S4" s="18">
        <v>17</v>
      </c>
      <c r="T4" s="18">
        <v>1800</v>
      </c>
      <c r="U4" s="19">
        <v>3011</v>
      </c>
      <c r="V4" s="19">
        <v>3012</v>
      </c>
      <c r="W4" s="19">
        <v>3020</v>
      </c>
      <c r="X4" s="19">
        <v>3030</v>
      </c>
      <c r="Y4" s="19">
        <v>3040</v>
      </c>
      <c r="Z4" s="19">
        <v>3050</v>
      </c>
      <c r="AA4" s="19">
        <v>3060</v>
      </c>
      <c r="AB4" s="19">
        <v>3090</v>
      </c>
      <c r="AC4" s="19">
        <v>3100</v>
      </c>
      <c r="AD4" s="19">
        <v>4011</v>
      </c>
      <c r="AE4" s="19">
        <v>4012</v>
      </c>
      <c r="AF4" s="19">
        <v>4013</v>
      </c>
      <c r="AG4" s="19">
        <v>4019</v>
      </c>
      <c r="AH4" s="19">
        <v>5011</v>
      </c>
      <c r="AI4" s="19">
        <v>5012</v>
      </c>
      <c r="AJ4" s="19">
        <v>5013</v>
      </c>
      <c r="AK4" s="19">
        <v>5019</v>
      </c>
      <c r="AL4" s="19">
        <v>6090</v>
      </c>
      <c r="AM4" s="19">
        <v>7000</v>
      </c>
      <c r="AN4" s="19">
        <v>8000</v>
      </c>
    </row>
    <row r="5" spans="1:40" ht="15.75" customHeight="1" x14ac:dyDescent="0.35">
      <c r="A5" s="107"/>
      <c r="B5" s="107"/>
      <c r="C5" s="18" t="s">
        <v>4</v>
      </c>
      <c r="D5" s="18" t="s">
        <v>5</v>
      </c>
      <c r="E5" s="18" t="s">
        <v>6</v>
      </c>
      <c r="F5" s="18" t="s">
        <v>7</v>
      </c>
      <c r="G5" s="18" t="s">
        <v>8</v>
      </c>
      <c r="H5" s="18" t="s">
        <v>9</v>
      </c>
      <c r="I5" s="18" t="s">
        <v>10</v>
      </c>
      <c r="J5" s="18" t="s">
        <v>11</v>
      </c>
      <c r="K5" s="18" t="s">
        <v>12</v>
      </c>
      <c r="L5" s="18" t="s">
        <v>13</v>
      </c>
      <c r="M5" s="18" t="s">
        <v>14</v>
      </c>
      <c r="N5" s="18" t="s">
        <v>15</v>
      </c>
      <c r="O5" s="18" t="s">
        <v>16</v>
      </c>
      <c r="P5" s="18" t="s">
        <v>17</v>
      </c>
      <c r="Q5" s="18" t="s">
        <v>18</v>
      </c>
      <c r="R5" s="18" t="s">
        <v>19</v>
      </c>
      <c r="S5" s="18" t="s">
        <v>20</v>
      </c>
      <c r="T5" s="18" t="s">
        <v>21</v>
      </c>
      <c r="U5" s="17" t="s">
        <v>22</v>
      </c>
      <c r="V5" s="17" t="s">
        <v>23</v>
      </c>
      <c r="W5" s="17" t="s">
        <v>24</v>
      </c>
      <c r="X5" s="17" t="s">
        <v>25</v>
      </c>
      <c r="Y5" s="17" t="s">
        <v>26</v>
      </c>
      <c r="Z5" s="17" t="s">
        <v>27</v>
      </c>
      <c r="AA5" s="17" t="s">
        <v>28</v>
      </c>
      <c r="AB5" s="17" t="s">
        <v>29</v>
      </c>
      <c r="AC5" s="17" t="s">
        <v>30</v>
      </c>
      <c r="AD5" s="17" t="s">
        <v>31</v>
      </c>
      <c r="AE5" s="17" t="s">
        <v>32</v>
      </c>
      <c r="AF5" s="17" t="s">
        <v>33</v>
      </c>
      <c r="AG5" s="17" t="s">
        <v>34</v>
      </c>
      <c r="AH5" s="17" t="s">
        <v>35</v>
      </c>
      <c r="AI5" s="17" t="s">
        <v>36</v>
      </c>
      <c r="AJ5" s="17" t="s">
        <v>37</v>
      </c>
      <c r="AK5" s="17" t="s">
        <v>38</v>
      </c>
      <c r="AL5" s="17" t="s">
        <v>39</v>
      </c>
      <c r="AM5" s="17" t="s">
        <v>40</v>
      </c>
      <c r="AN5" s="17" t="s">
        <v>41</v>
      </c>
    </row>
    <row r="6" spans="1:40" ht="15.75" customHeight="1" x14ac:dyDescent="0.35">
      <c r="A6" s="17">
        <v>1</v>
      </c>
      <c r="B6" s="17" t="s">
        <v>4</v>
      </c>
      <c r="C6" s="18">
        <v>197298052</v>
      </c>
      <c r="D6" s="18">
        <v>3048</v>
      </c>
      <c r="E6" s="18">
        <v>1438461809</v>
      </c>
      <c r="F6" s="18">
        <v>21271</v>
      </c>
      <c r="G6" s="18">
        <v>17790</v>
      </c>
      <c r="H6" s="18">
        <v>101637935</v>
      </c>
      <c r="I6" s="18">
        <v>2569837</v>
      </c>
      <c r="J6" s="18">
        <v>5991544</v>
      </c>
      <c r="K6" s="18">
        <v>186444583</v>
      </c>
      <c r="L6" s="18">
        <v>119698</v>
      </c>
      <c r="M6" s="18">
        <v>5849</v>
      </c>
      <c r="N6" s="18">
        <v>1075</v>
      </c>
      <c r="O6" s="18">
        <v>238835</v>
      </c>
      <c r="P6" s="18">
        <v>2796130</v>
      </c>
      <c r="Q6" s="18">
        <v>1340984</v>
      </c>
      <c r="R6" s="18">
        <v>19067720</v>
      </c>
      <c r="S6" s="18">
        <v>9155063</v>
      </c>
      <c r="T6" s="18">
        <v>1965171223</v>
      </c>
      <c r="U6" s="20">
        <v>936092917</v>
      </c>
      <c r="V6" s="20">
        <v>0</v>
      </c>
      <c r="W6" s="20">
        <v>0</v>
      </c>
      <c r="X6" s="20">
        <v>289787222</v>
      </c>
      <c r="Y6" s="20">
        <v>25304525</v>
      </c>
      <c r="Z6" s="20">
        <v>69922304</v>
      </c>
      <c r="AA6" s="20">
        <v>0</v>
      </c>
      <c r="AB6" s="20">
        <v>1321106968</v>
      </c>
      <c r="AC6" s="20">
        <v>3286278191</v>
      </c>
      <c r="AD6" s="20">
        <v>124499055</v>
      </c>
      <c r="AE6" s="20">
        <v>0</v>
      </c>
      <c r="AF6" s="20">
        <v>0</v>
      </c>
      <c r="AG6" s="20">
        <v>124499055</v>
      </c>
      <c r="AH6" s="20">
        <v>276914247</v>
      </c>
      <c r="AI6" s="20">
        <v>226485836</v>
      </c>
      <c r="AJ6" s="20">
        <v>60398630</v>
      </c>
      <c r="AK6" s="20">
        <v>563798713</v>
      </c>
      <c r="AL6" s="20">
        <v>14218145</v>
      </c>
      <c r="AM6" s="20">
        <v>2583762278</v>
      </c>
      <c r="AN6" s="20">
        <v>3286278191</v>
      </c>
    </row>
    <row r="7" spans="1:40" ht="15.75" customHeight="1" x14ac:dyDescent="0.35">
      <c r="A7" s="17">
        <v>2</v>
      </c>
      <c r="B7" s="17" t="s">
        <v>5</v>
      </c>
      <c r="C7" s="18">
        <v>138168</v>
      </c>
      <c r="D7" s="18">
        <v>140220778</v>
      </c>
      <c r="E7" s="18">
        <v>611930560</v>
      </c>
      <c r="F7" s="18">
        <v>206746204</v>
      </c>
      <c r="G7" s="18">
        <v>193650</v>
      </c>
      <c r="H7" s="18">
        <v>281439729</v>
      </c>
      <c r="I7" s="18">
        <v>60310</v>
      </c>
      <c r="J7" s="18">
        <v>2554579</v>
      </c>
      <c r="K7" s="18">
        <v>453</v>
      </c>
      <c r="L7" s="18">
        <v>0</v>
      </c>
      <c r="M7" s="18">
        <v>0</v>
      </c>
      <c r="N7" s="18">
        <v>0</v>
      </c>
      <c r="O7" s="18">
        <v>7176</v>
      </c>
      <c r="P7" s="18">
        <v>2774629</v>
      </c>
      <c r="Q7" s="18">
        <v>522</v>
      </c>
      <c r="R7" s="18">
        <v>75235</v>
      </c>
      <c r="S7" s="18">
        <v>0</v>
      </c>
      <c r="T7" s="18">
        <v>1246141993</v>
      </c>
      <c r="U7" s="20">
        <v>565549</v>
      </c>
      <c r="V7" s="20">
        <v>0</v>
      </c>
      <c r="W7" s="20">
        <v>0</v>
      </c>
      <c r="X7" s="20">
        <v>16759660</v>
      </c>
      <c r="Y7" s="20">
        <v>30602499</v>
      </c>
      <c r="Z7" s="20">
        <v>436609537</v>
      </c>
      <c r="AA7" s="20">
        <v>0</v>
      </c>
      <c r="AB7" s="20">
        <v>484537245</v>
      </c>
      <c r="AC7" s="20">
        <v>1730679238</v>
      </c>
      <c r="AD7" s="20">
        <v>87509366</v>
      </c>
      <c r="AE7" s="20">
        <v>0</v>
      </c>
      <c r="AF7" s="20">
        <v>0</v>
      </c>
      <c r="AG7" s="20">
        <v>87509366</v>
      </c>
      <c r="AH7" s="20">
        <v>63858459</v>
      </c>
      <c r="AI7" s="20">
        <v>14132744</v>
      </c>
      <c r="AJ7" s="20">
        <v>20309148</v>
      </c>
      <c r="AK7" s="20">
        <v>98300351</v>
      </c>
      <c r="AL7" s="20">
        <v>4632713</v>
      </c>
      <c r="AM7" s="20">
        <v>1540236808</v>
      </c>
      <c r="AN7" s="20">
        <v>1730679238</v>
      </c>
    </row>
    <row r="8" spans="1:40" ht="15.75" customHeight="1" x14ac:dyDescent="0.35">
      <c r="A8" s="17">
        <v>3</v>
      </c>
      <c r="B8" s="17" t="s">
        <v>6</v>
      </c>
      <c r="C8" s="18">
        <v>261078490</v>
      </c>
      <c r="D8" s="18">
        <v>186814783</v>
      </c>
      <c r="E8" s="18">
        <v>2508022709</v>
      </c>
      <c r="F8" s="18">
        <v>17590489</v>
      </c>
      <c r="G8" s="18">
        <v>14708748</v>
      </c>
      <c r="H8" s="18">
        <v>1185552537</v>
      </c>
      <c r="I8" s="18">
        <v>294179112</v>
      </c>
      <c r="J8" s="18">
        <v>426288061</v>
      </c>
      <c r="K8" s="18">
        <v>460490206</v>
      </c>
      <c r="L8" s="18">
        <v>48920239</v>
      </c>
      <c r="M8" s="18">
        <v>32799946</v>
      </c>
      <c r="N8" s="18">
        <v>23840410</v>
      </c>
      <c r="O8" s="18">
        <v>104206305</v>
      </c>
      <c r="P8" s="18">
        <v>70659091</v>
      </c>
      <c r="Q8" s="18">
        <v>85928350</v>
      </c>
      <c r="R8" s="18">
        <v>252368337</v>
      </c>
      <c r="S8" s="18">
        <v>78840842</v>
      </c>
      <c r="T8" s="18">
        <v>6052288655</v>
      </c>
      <c r="U8" s="20">
        <v>3798619943</v>
      </c>
      <c r="V8" s="20">
        <v>0</v>
      </c>
      <c r="W8" s="20">
        <v>4505850</v>
      </c>
      <c r="X8" s="20">
        <v>1283235253</v>
      </c>
      <c r="Y8" s="20">
        <v>106655095</v>
      </c>
      <c r="Z8" s="20">
        <v>1963589226</v>
      </c>
      <c r="AA8" s="20">
        <v>5982949</v>
      </c>
      <c r="AB8" s="20">
        <v>6949278126</v>
      </c>
      <c r="AC8" s="20">
        <v>13001566781</v>
      </c>
      <c r="AD8" s="20">
        <v>1944133732</v>
      </c>
      <c r="AE8" s="20">
        <v>3378728</v>
      </c>
      <c r="AF8" s="20">
        <v>0</v>
      </c>
      <c r="AG8" s="20">
        <v>1947512460</v>
      </c>
      <c r="AH8" s="20">
        <v>1068725078</v>
      </c>
      <c r="AI8" s="20">
        <v>1023679987</v>
      </c>
      <c r="AJ8" s="20">
        <v>369564617</v>
      </c>
      <c r="AK8" s="20">
        <v>2461969682</v>
      </c>
      <c r="AL8" s="20">
        <v>456676181</v>
      </c>
      <c r="AM8" s="20">
        <v>8135408458</v>
      </c>
      <c r="AN8" s="20">
        <v>13001566781</v>
      </c>
    </row>
    <row r="9" spans="1:40" ht="15.75" customHeight="1" x14ac:dyDescent="0.35">
      <c r="A9" s="17">
        <v>4</v>
      </c>
      <c r="B9" s="17" t="s">
        <v>7</v>
      </c>
      <c r="C9" s="18">
        <v>1980856</v>
      </c>
      <c r="D9" s="18">
        <v>8810864</v>
      </c>
      <c r="E9" s="18">
        <v>62588298</v>
      </c>
      <c r="F9" s="18">
        <v>340568967</v>
      </c>
      <c r="G9" s="18">
        <v>1986737</v>
      </c>
      <c r="H9" s="18">
        <v>15692995</v>
      </c>
      <c r="I9" s="18">
        <v>20347296</v>
      </c>
      <c r="J9" s="18">
        <v>23784813</v>
      </c>
      <c r="K9" s="18">
        <v>1859040</v>
      </c>
      <c r="L9" s="18">
        <v>32669388</v>
      </c>
      <c r="M9" s="18">
        <v>2642688</v>
      </c>
      <c r="N9" s="18">
        <v>4010539</v>
      </c>
      <c r="O9" s="18">
        <v>4018436</v>
      </c>
      <c r="P9" s="18">
        <v>14968575</v>
      </c>
      <c r="Q9" s="18">
        <v>7118179</v>
      </c>
      <c r="R9" s="18">
        <v>14434176</v>
      </c>
      <c r="S9" s="18">
        <v>14392833</v>
      </c>
      <c r="T9" s="18">
        <v>571874680</v>
      </c>
      <c r="U9" s="20">
        <v>144654058</v>
      </c>
      <c r="V9" s="20">
        <v>0</v>
      </c>
      <c r="W9" s="20">
        <v>0</v>
      </c>
      <c r="X9" s="20">
        <v>0</v>
      </c>
      <c r="Y9" s="20">
        <v>202671</v>
      </c>
      <c r="Z9" s="20">
        <v>0</v>
      </c>
      <c r="AA9" s="20">
        <v>0</v>
      </c>
      <c r="AB9" s="20">
        <v>144856729</v>
      </c>
      <c r="AC9" s="20">
        <v>716731409</v>
      </c>
      <c r="AD9" s="20">
        <v>1831724</v>
      </c>
      <c r="AE9" s="20">
        <v>0</v>
      </c>
      <c r="AF9" s="20">
        <v>0</v>
      </c>
      <c r="AG9" s="20">
        <v>1831724</v>
      </c>
      <c r="AH9" s="20">
        <v>0</v>
      </c>
      <c r="AI9" s="20">
        <v>0</v>
      </c>
      <c r="AJ9" s="20">
        <v>0</v>
      </c>
      <c r="AK9" s="20">
        <v>0</v>
      </c>
      <c r="AL9" s="20">
        <v>43473327</v>
      </c>
      <c r="AM9" s="20">
        <v>758373012</v>
      </c>
      <c r="AN9" s="20">
        <v>716731409</v>
      </c>
    </row>
    <row r="10" spans="1:40" ht="15.75" customHeight="1" x14ac:dyDescent="0.35">
      <c r="A10" s="17">
        <v>5</v>
      </c>
      <c r="B10" s="17" t="s">
        <v>8</v>
      </c>
      <c r="C10" s="18">
        <v>227503</v>
      </c>
      <c r="D10" s="18">
        <v>787537</v>
      </c>
      <c r="E10" s="18">
        <v>3394635</v>
      </c>
      <c r="F10" s="18">
        <v>455563</v>
      </c>
      <c r="G10" s="18">
        <v>2051754</v>
      </c>
      <c r="H10" s="18">
        <v>466933</v>
      </c>
      <c r="I10" s="18">
        <v>710284</v>
      </c>
      <c r="J10" s="18">
        <v>1307348</v>
      </c>
      <c r="K10" s="18">
        <v>57675</v>
      </c>
      <c r="L10" s="18">
        <v>355815</v>
      </c>
      <c r="M10" s="18">
        <v>68469</v>
      </c>
      <c r="N10" s="18">
        <v>48311</v>
      </c>
      <c r="O10" s="18">
        <v>1088026</v>
      </c>
      <c r="P10" s="18">
        <v>2084920</v>
      </c>
      <c r="Q10" s="18">
        <v>468218</v>
      </c>
      <c r="R10" s="18">
        <v>2886141</v>
      </c>
      <c r="S10" s="18">
        <v>2250182</v>
      </c>
      <c r="T10" s="18">
        <v>18709314</v>
      </c>
      <c r="U10" s="20">
        <v>48165985</v>
      </c>
      <c r="V10" s="20">
        <v>0</v>
      </c>
      <c r="W10" s="20">
        <v>2703691</v>
      </c>
      <c r="X10" s="20">
        <v>0</v>
      </c>
      <c r="Y10" s="20">
        <v>0</v>
      </c>
      <c r="Z10" s="20">
        <v>722641</v>
      </c>
      <c r="AA10" s="20">
        <v>0</v>
      </c>
      <c r="AB10" s="20">
        <v>51592317</v>
      </c>
      <c r="AC10" s="20">
        <v>70301631</v>
      </c>
      <c r="AD10" s="20">
        <v>211797</v>
      </c>
      <c r="AE10" s="20">
        <v>0</v>
      </c>
      <c r="AF10" s="20">
        <v>0</v>
      </c>
      <c r="AG10" s="20">
        <v>211797</v>
      </c>
      <c r="AH10" s="20">
        <v>0</v>
      </c>
      <c r="AI10" s="20">
        <v>0</v>
      </c>
      <c r="AJ10" s="20">
        <v>0</v>
      </c>
      <c r="AK10" s="20">
        <v>0</v>
      </c>
      <c r="AL10" s="20">
        <v>20773</v>
      </c>
      <c r="AM10" s="20">
        <v>70069061</v>
      </c>
      <c r="AN10" s="20">
        <v>70301631</v>
      </c>
    </row>
    <row r="11" spans="1:40" ht="15.75" customHeight="1" x14ac:dyDescent="0.35">
      <c r="A11" s="17">
        <v>6</v>
      </c>
      <c r="B11" s="17" t="s">
        <v>9</v>
      </c>
      <c r="C11" s="18">
        <v>11095060</v>
      </c>
      <c r="D11" s="18">
        <v>18751749</v>
      </c>
      <c r="E11" s="18">
        <v>5650799</v>
      </c>
      <c r="F11" s="18">
        <v>320626</v>
      </c>
      <c r="G11" s="18">
        <v>857537</v>
      </c>
      <c r="H11" s="18">
        <v>55537915</v>
      </c>
      <c r="I11" s="18">
        <v>18196498</v>
      </c>
      <c r="J11" s="18">
        <v>6715473</v>
      </c>
      <c r="K11" s="18">
        <v>37836</v>
      </c>
      <c r="L11" s="18">
        <v>1932223</v>
      </c>
      <c r="M11" s="18">
        <v>4685826</v>
      </c>
      <c r="N11" s="18">
        <v>79354917</v>
      </c>
      <c r="O11" s="18">
        <v>4556755</v>
      </c>
      <c r="P11" s="18">
        <v>40779786</v>
      </c>
      <c r="Q11" s="18">
        <v>5843811</v>
      </c>
      <c r="R11" s="18">
        <v>1417386</v>
      </c>
      <c r="S11" s="18">
        <v>4531557</v>
      </c>
      <c r="T11" s="18">
        <v>260265754</v>
      </c>
      <c r="U11" s="20">
        <v>31436631</v>
      </c>
      <c r="V11" s="20">
        <v>0</v>
      </c>
      <c r="W11" s="20">
        <v>0</v>
      </c>
      <c r="X11" s="20">
        <v>3240583723</v>
      </c>
      <c r="Y11" s="20">
        <v>836899</v>
      </c>
      <c r="Z11" s="20">
        <v>0</v>
      </c>
      <c r="AA11" s="20">
        <v>5300560</v>
      </c>
      <c r="AB11" s="20">
        <v>3276484015</v>
      </c>
      <c r="AC11" s="20">
        <v>3536749769</v>
      </c>
      <c r="AD11" s="20">
        <v>0</v>
      </c>
      <c r="AE11" s="20">
        <v>5958398</v>
      </c>
      <c r="AF11" s="20">
        <v>0</v>
      </c>
      <c r="AG11" s="20">
        <v>5958398</v>
      </c>
      <c r="AH11" s="20">
        <v>0</v>
      </c>
      <c r="AI11" s="20">
        <v>0</v>
      </c>
      <c r="AJ11" s="20">
        <v>0</v>
      </c>
      <c r="AK11" s="20">
        <v>0</v>
      </c>
      <c r="AL11" s="20">
        <v>87939487</v>
      </c>
      <c r="AM11" s="20">
        <v>3442851884</v>
      </c>
      <c r="AN11" s="20">
        <v>3536749769</v>
      </c>
    </row>
    <row r="12" spans="1:40" ht="15.75" customHeight="1" x14ac:dyDescent="0.35">
      <c r="A12" s="17">
        <v>7</v>
      </c>
      <c r="B12" s="17" t="s">
        <v>10</v>
      </c>
      <c r="C12" s="18">
        <v>3435304</v>
      </c>
      <c r="D12" s="18">
        <v>7005681</v>
      </c>
      <c r="E12" s="18">
        <v>6235888</v>
      </c>
      <c r="F12" s="18">
        <v>802816</v>
      </c>
      <c r="G12" s="18">
        <v>78940</v>
      </c>
      <c r="H12" s="18">
        <v>2893397</v>
      </c>
      <c r="I12" s="18">
        <v>23971439</v>
      </c>
      <c r="J12" s="18">
        <v>52701461</v>
      </c>
      <c r="K12" s="18">
        <v>49019</v>
      </c>
      <c r="L12" s="18">
        <v>640290</v>
      </c>
      <c r="M12" s="18">
        <v>2704907</v>
      </c>
      <c r="N12" s="18">
        <v>1493849</v>
      </c>
      <c r="O12" s="18">
        <v>14103214</v>
      </c>
      <c r="P12" s="18">
        <v>2369693</v>
      </c>
      <c r="Q12" s="18">
        <v>1143244</v>
      </c>
      <c r="R12" s="18">
        <v>4653885</v>
      </c>
      <c r="S12" s="18">
        <v>3070894</v>
      </c>
      <c r="T12" s="18">
        <v>127353921</v>
      </c>
      <c r="U12" s="20">
        <v>116432442</v>
      </c>
      <c r="V12" s="20">
        <v>0</v>
      </c>
      <c r="W12" s="20">
        <v>0</v>
      </c>
      <c r="X12" s="20">
        <v>0</v>
      </c>
      <c r="Y12" s="20">
        <v>0</v>
      </c>
      <c r="Z12" s="20">
        <v>0</v>
      </c>
      <c r="AA12" s="20">
        <v>0</v>
      </c>
      <c r="AB12" s="20">
        <v>116432442</v>
      </c>
      <c r="AC12" s="20">
        <v>243786363</v>
      </c>
      <c r="AD12" s="20">
        <v>0</v>
      </c>
      <c r="AE12" s="20">
        <v>0</v>
      </c>
      <c r="AF12" s="20">
        <v>0</v>
      </c>
      <c r="AG12" s="20">
        <v>0</v>
      </c>
      <c r="AH12" s="20">
        <v>1415494548</v>
      </c>
      <c r="AI12" s="20">
        <v>1276955133</v>
      </c>
      <c r="AJ12" s="20">
        <v>0</v>
      </c>
      <c r="AK12" s="20">
        <v>2692449681</v>
      </c>
      <c r="AL12" s="20">
        <v>4734963</v>
      </c>
      <c r="AM12" s="20">
        <v>2931501081</v>
      </c>
      <c r="AN12" s="20">
        <v>243786363</v>
      </c>
    </row>
    <row r="13" spans="1:40" ht="15.75" customHeight="1" x14ac:dyDescent="0.35">
      <c r="A13" s="17">
        <v>8</v>
      </c>
      <c r="B13" s="17" t="s">
        <v>11</v>
      </c>
      <c r="C13" s="18">
        <v>5923311</v>
      </c>
      <c r="D13" s="18">
        <v>73690709</v>
      </c>
      <c r="E13" s="18">
        <v>76697745</v>
      </c>
      <c r="F13" s="18">
        <v>397722</v>
      </c>
      <c r="G13" s="18">
        <v>1857068</v>
      </c>
      <c r="H13" s="18">
        <v>147020184</v>
      </c>
      <c r="I13" s="18">
        <v>94564172</v>
      </c>
      <c r="J13" s="18">
        <v>93574228</v>
      </c>
      <c r="K13" s="18">
        <v>683691</v>
      </c>
      <c r="L13" s="18">
        <v>8270471</v>
      </c>
      <c r="M13" s="18">
        <v>4478687</v>
      </c>
      <c r="N13" s="18">
        <v>3309413</v>
      </c>
      <c r="O13" s="18">
        <v>17398301</v>
      </c>
      <c r="P13" s="18">
        <v>55196088</v>
      </c>
      <c r="Q13" s="18">
        <v>17134778</v>
      </c>
      <c r="R13" s="18">
        <v>13611423</v>
      </c>
      <c r="S13" s="18">
        <v>4795771</v>
      </c>
      <c r="T13" s="18">
        <v>618603762</v>
      </c>
      <c r="U13" s="20">
        <v>393913621</v>
      </c>
      <c r="V13" s="20">
        <v>0</v>
      </c>
      <c r="W13" s="20">
        <v>0</v>
      </c>
      <c r="X13" s="20">
        <v>0</v>
      </c>
      <c r="Y13" s="20">
        <v>0</v>
      </c>
      <c r="Z13" s="20">
        <v>42</v>
      </c>
      <c r="AA13" s="20">
        <v>41845994</v>
      </c>
      <c r="AB13" s="20">
        <v>435759657</v>
      </c>
      <c r="AC13" s="20">
        <v>1054363419</v>
      </c>
      <c r="AD13" s="20">
        <v>231</v>
      </c>
      <c r="AE13" s="20">
        <v>109831259</v>
      </c>
      <c r="AF13" s="20">
        <v>94244616</v>
      </c>
      <c r="AG13" s="20">
        <v>15586874</v>
      </c>
      <c r="AH13" s="20">
        <v>0</v>
      </c>
      <c r="AI13" s="20">
        <v>37606</v>
      </c>
      <c r="AJ13" s="20">
        <v>491229883</v>
      </c>
      <c r="AK13" s="20">
        <v>491192277</v>
      </c>
      <c r="AL13" s="20">
        <v>2212104</v>
      </c>
      <c r="AM13" s="20">
        <v>1532180926</v>
      </c>
      <c r="AN13" s="20">
        <v>1054363419</v>
      </c>
    </row>
    <row r="14" spans="1:40" ht="15.75" customHeight="1" x14ac:dyDescent="0.35">
      <c r="A14" s="17">
        <v>9</v>
      </c>
      <c r="B14" s="17" t="s">
        <v>12</v>
      </c>
      <c r="C14" s="18">
        <v>840381</v>
      </c>
      <c r="D14" s="18">
        <v>1826485</v>
      </c>
      <c r="E14" s="18">
        <v>13101677</v>
      </c>
      <c r="F14" s="18">
        <v>316477</v>
      </c>
      <c r="G14" s="18">
        <v>1064391</v>
      </c>
      <c r="H14" s="18">
        <v>15140697</v>
      </c>
      <c r="I14" s="18">
        <v>20791571</v>
      </c>
      <c r="J14" s="18">
        <v>13478682</v>
      </c>
      <c r="K14" s="18">
        <v>363178</v>
      </c>
      <c r="L14" s="18">
        <v>3854753</v>
      </c>
      <c r="M14" s="18">
        <v>2902111</v>
      </c>
      <c r="N14" s="18">
        <v>2050050</v>
      </c>
      <c r="O14" s="18">
        <v>5339192</v>
      </c>
      <c r="P14" s="18">
        <v>58565048</v>
      </c>
      <c r="Q14" s="18">
        <v>21428079</v>
      </c>
      <c r="R14" s="18">
        <v>20096196</v>
      </c>
      <c r="S14" s="18">
        <v>11046687</v>
      </c>
      <c r="T14" s="18">
        <v>192205655</v>
      </c>
      <c r="U14" s="20">
        <v>1021887892</v>
      </c>
      <c r="V14" s="20">
        <v>0</v>
      </c>
      <c r="W14" s="20">
        <v>0</v>
      </c>
      <c r="X14" s="20">
        <v>0</v>
      </c>
      <c r="Y14" s="20">
        <v>0</v>
      </c>
      <c r="Z14" s="20">
        <v>0</v>
      </c>
      <c r="AA14" s="20">
        <v>35773152</v>
      </c>
      <c r="AB14" s="20">
        <v>1057661044</v>
      </c>
      <c r="AC14" s="20">
        <v>1249866699</v>
      </c>
      <c r="AD14" s="20">
        <v>0</v>
      </c>
      <c r="AE14" s="20">
        <v>15472339</v>
      </c>
      <c r="AF14" s="20">
        <v>0</v>
      </c>
      <c r="AG14" s="20">
        <v>15472339</v>
      </c>
      <c r="AH14" s="20">
        <v>0</v>
      </c>
      <c r="AI14" s="20">
        <v>0</v>
      </c>
      <c r="AJ14" s="20">
        <v>36141121</v>
      </c>
      <c r="AK14" s="20">
        <v>36141121</v>
      </c>
      <c r="AL14" s="20">
        <v>10688282</v>
      </c>
      <c r="AM14" s="20">
        <v>1187564957</v>
      </c>
      <c r="AN14" s="20">
        <v>1249866699</v>
      </c>
    </row>
    <row r="15" spans="1:40" ht="15.75" customHeight="1" x14ac:dyDescent="0.35">
      <c r="A15" s="17">
        <v>10</v>
      </c>
      <c r="B15" s="17" t="s">
        <v>13</v>
      </c>
      <c r="C15" s="18">
        <v>1222904</v>
      </c>
      <c r="D15" s="18">
        <v>8501134</v>
      </c>
      <c r="E15" s="18">
        <v>65188133</v>
      </c>
      <c r="F15" s="18">
        <v>1590918</v>
      </c>
      <c r="G15" s="18">
        <v>457973</v>
      </c>
      <c r="H15" s="18">
        <v>46571732</v>
      </c>
      <c r="I15" s="18">
        <v>71878039</v>
      </c>
      <c r="J15" s="18">
        <v>54479732</v>
      </c>
      <c r="K15" s="18">
        <v>1185319</v>
      </c>
      <c r="L15" s="18">
        <v>172516529</v>
      </c>
      <c r="M15" s="18">
        <v>30772134</v>
      </c>
      <c r="N15" s="18">
        <v>44323657</v>
      </c>
      <c r="O15" s="18">
        <v>112628874</v>
      </c>
      <c r="P15" s="18">
        <v>40245844</v>
      </c>
      <c r="Q15" s="18">
        <v>18351692</v>
      </c>
      <c r="R15" s="18">
        <v>15080600</v>
      </c>
      <c r="S15" s="18">
        <v>12061148</v>
      </c>
      <c r="T15" s="18">
        <v>697056362</v>
      </c>
      <c r="U15" s="20">
        <v>482155455</v>
      </c>
      <c r="V15" s="20">
        <v>0</v>
      </c>
      <c r="W15" s="20">
        <v>3766311</v>
      </c>
      <c r="X15" s="20">
        <v>27582399</v>
      </c>
      <c r="Y15" s="20">
        <v>996951</v>
      </c>
      <c r="Z15" s="20">
        <v>12755</v>
      </c>
      <c r="AA15" s="20">
        <v>29685576</v>
      </c>
      <c r="AB15" s="20">
        <v>542205545</v>
      </c>
      <c r="AC15" s="20">
        <v>1239261907</v>
      </c>
      <c r="AD15" s="20">
        <v>328199</v>
      </c>
      <c r="AE15" s="20">
        <v>72405634</v>
      </c>
      <c r="AF15" s="20">
        <v>0</v>
      </c>
      <c r="AG15" s="20">
        <v>72733833</v>
      </c>
      <c r="AH15" s="20">
        <v>5996764</v>
      </c>
      <c r="AI15" s="20">
        <v>12547458</v>
      </c>
      <c r="AJ15" s="20">
        <v>4815277</v>
      </c>
      <c r="AK15" s="20">
        <v>23359499</v>
      </c>
      <c r="AL15" s="20">
        <v>20596040</v>
      </c>
      <c r="AM15" s="20">
        <v>1122572535</v>
      </c>
      <c r="AN15" s="20">
        <v>1239261907</v>
      </c>
    </row>
    <row r="16" spans="1:40" ht="15.75" customHeight="1" x14ac:dyDescent="0.35">
      <c r="A16" s="17">
        <v>11</v>
      </c>
      <c r="B16" s="17" t="s">
        <v>14</v>
      </c>
      <c r="C16" s="18">
        <v>41566575</v>
      </c>
      <c r="D16" s="18">
        <v>33766193</v>
      </c>
      <c r="E16" s="18">
        <v>102247563</v>
      </c>
      <c r="F16" s="18">
        <v>14895614</v>
      </c>
      <c r="G16" s="18">
        <v>686737</v>
      </c>
      <c r="H16" s="18">
        <v>42563249</v>
      </c>
      <c r="I16" s="18">
        <v>151418140</v>
      </c>
      <c r="J16" s="18">
        <v>33951296</v>
      </c>
      <c r="K16" s="18">
        <v>11723649</v>
      </c>
      <c r="L16" s="18">
        <v>16859713</v>
      </c>
      <c r="M16" s="18">
        <v>75553962</v>
      </c>
      <c r="N16" s="18">
        <v>20076130</v>
      </c>
      <c r="O16" s="18">
        <v>38399030</v>
      </c>
      <c r="P16" s="18">
        <v>5462526</v>
      </c>
      <c r="Q16" s="18">
        <v>5061334</v>
      </c>
      <c r="R16" s="18">
        <v>9331712</v>
      </c>
      <c r="S16" s="18">
        <v>19227407</v>
      </c>
      <c r="T16" s="18">
        <v>622790830</v>
      </c>
      <c r="U16" s="20">
        <v>307934566</v>
      </c>
      <c r="V16" s="20">
        <v>0</v>
      </c>
      <c r="W16" s="20">
        <v>15603595</v>
      </c>
      <c r="X16" s="20">
        <v>0</v>
      </c>
      <c r="Y16" s="20">
        <v>0</v>
      </c>
      <c r="Z16" s="20">
        <v>0</v>
      </c>
      <c r="AA16" s="20">
        <v>11919891</v>
      </c>
      <c r="AB16" s="20">
        <v>335458052</v>
      </c>
      <c r="AC16" s="20">
        <v>958248882</v>
      </c>
      <c r="AD16" s="20">
        <v>0</v>
      </c>
      <c r="AE16" s="20">
        <v>32406239</v>
      </c>
      <c r="AF16" s="20">
        <v>4157527</v>
      </c>
      <c r="AG16" s="20">
        <v>28248712</v>
      </c>
      <c r="AH16" s="20">
        <v>0</v>
      </c>
      <c r="AI16" s="20">
        <v>0</v>
      </c>
      <c r="AJ16" s="20">
        <v>0</v>
      </c>
      <c r="AK16" s="20">
        <v>0</v>
      </c>
      <c r="AL16" s="20">
        <v>0</v>
      </c>
      <c r="AM16" s="20">
        <v>930000170</v>
      </c>
      <c r="AN16" s="20">
        <v>958248882</v>
      </c>
    </row>
    <row r="17" spans="1:40" ht="15.75" customHeight="1" x14ac:dyDescent="0.35">
      <c r="A17" s="17">
        <v>12</v>
      </c>
      <c r="B17" s="17" t="s">
        <v>15</v>
      </c>
      <c r="C17" s="18">
        <v>37898</v>
      </c>
      <c r="D17" s="18">
        <v>16029353</v>
      </c>
      <c r="E17" s="18">
        <v>15741520</v>
      </c>
      <c r="F17" s="18">
        <v>26909</v>
      </c>
      <c r="G17" s="18">
        <v>384748</v>
      </c>
      <c r="H17" s="18">
        <v>45005807</v>
      </c>
      <c r="I17" s="18">
        <v>92674175</v>
      </c>
      <c r="J17" s="18">
        <v>12726758</v>
      </c>
      <c r="K17" s="18">
        <v>1849848</v>
      </c>
      <c r="L17" s="18">
        <v>10505263</v>
      </c>
      <c r="M17" s="18">
        <v>8323941</v>
      </c>
      <c r="N17" s="18">
        <v>4097369</v>
      </c>
      <c r="O17" s="18">
        <v>13558988</v>
      </c>
      <c r="P17" s="18">
        <v>5734144</v>
      </c>
      <c r="Q17" s="18">
        <v>13221237</v>
      </c>
      <c r="R17" s="18">
        <v>6655552</v>
      </c>
      <c r="S17" s="18">
        <v>24182352</v>
      </c>
      <c r="T17" s="18">
        <v>270755862</v>
      </c>
      <c r="U17" s="20">
        <v>708263121</v>
      </c>
      <c r="V17" s="20">
        <v>0</v>
      </c>
      <c r="W17" s="20">
        <v>0</v>
      </c>
      <c r="X17" s="20">
        <v>0</v>
      </c>
      <c r="Y17" s="20">
        <v>0</v>
      </c>
      <c r="Z17" s="20">
        <v>0</v>
      </c>
      <c r="AA17" s="20">
        <v>4699638</v>
      </c>
      <c r="AB17" s="20">
        <v>712962759</v>
      </c>
      <c r="AC17" s="20">
        <v>983718621</v>
      </c>
      <c r="AD17" s="20">
        <v>0</v>
      </c>
      <c r="AE17" s="20">
        <v>11444716</v>
      </c>
      <c r="AF17" s="20">
        <v>0</v>
      </c>
      <c r="AG17" s="20">
        <v>11444716</v>
      </c>
      <c r="AH17" s="20">
        <v>0</v>
      </c>
      <c r="AI17" s="20">
        <v>0</v>
      </c>
      <c r="AJ17" s="20">
        <v>0</v>
      </c>
      <c r="AK17" s="20">
        <v>0</v>
      </c>
      <c r="AL17" s="20">
        <v>8030581</v>
      </c>
      <c r="AM17" s="20">
        <v>964243324</v>
      </c>
      <c r="AN17" s="20">
        <v>983718621</v>
      </c>
    </row>
    <row r="18" spans="1:40" ht="15.75" customHeight="1" x14ac:dyDescent="0.35">
      <c r="A18" s="17">
        <v>13</v>
      </c>
      <c r="B18" s="17" t="s">
        <v>16</v>
      </c>
      <c r="C18" s="18">
        <v>6425022</v>
      </c>
      <c r="D18" s="18">
        <v>58632647</v>
      </c>
      <c r="E18" s="18">
        <v>71701185</v>
      </c>
      <c r="F18" s="18">
        <v>13368145</v>
      </c>
      <c r="G18" s="18">
        <v>1560268</v>
      </c>
      <c r="H18" s="18">
        <v>146013807</v>
      </c>
      <c r="I18" s="18">
        <v>72833052</v>
      </c>
      <c r="J18" s="18">
        <v>61546560</v>
      </c>
      <c r="K18" s="18">
        <v>1095606</v>
      </c>
      <c r="L18" s="18">
        <v>85051418</v>
      </c>
      <c r="M18" s="18">
        <v>42597332</v>
      </c>
      <c r="N18" s="18">
        <v>39186494</v>
      </c>
      <c r="O18" s="18">
        <v>46859894</v>
      </c>
      <c r="P18" s="18">
        <v>49643485</v>
      </c>
      <c r="Q18" s="18">
        <v>35389462</v>
      </c>
      <c r="R18" s="18">
        <v>50747727</v>
      </c>
      <c r="S18" s="18">
        <v>18014144</v>
      </c>
      <c r="T18" s="18">
        <v>800666248</v>
      </c>
      <c r="U18" s="20">
        <v>38428649</v>
      </c>
      <c r="V18" s="20">
        <v>0</v>
      </c>
      <c r="W18" s="20">
        <v>0</v>
      </c>
      <c r="X18" s="20">
        <v>32115346</v>
      </c>
      <c r="Y18" s="20">
        <v>0</v>
      </c>
      <c r="Z18" s="20">
        <v>0</v>
      </c>
      <c r="AA18" s="20">
        <v>67043765</v>
      </c>
      <c r="AB18" s="20">
        <v>137587760</v>
      </c>
      <c r="AC18" s="20">
        <v>938254008</v>
      </c>
      <c r="AD18" s="20">
        <v>0</v>
      </c>
      <c r="AE18" s="20">
        <v>104361014</v>
      </c>
      <c r="AF18" s="20">
        <v>0</v>
      </c>
      <c r="AG18" s="20">
        <v>104361014</v>
      </c>
      <c r="AH18" s="20">
        <v>0</v>
      </c>
      <c r="AI18" s="20">
        <v>0</v>
      </c>
      <c r="AJ18" s="20">
        <v>0</v>
      </c>
      <c r="AK18" s="20">
        <v>0</v>
      </c>
      <c r="AL18" s="20">
        <v>4746357</v>
      </c>
      <c r="AM18" s="20">
        <v>829146637</v>
      </c>
      <c r="AN18" s="20">
        <v>938254008</v>
      </c>
    </row>
    <row r="19" spans="1:40" ht="15.75" customHeight="1" x14ac:dyDescent="0.35">
      <c r="A19" s="17">
        <v>14</v>
      </c>
      <c r="B19" s="17" t="s">
        <v>17</v>
      </c>
      <c r="C19" s="18">
        <v>568862</v>
      </c>
      <c r="D19" s="18">
        <v>2317863</v>
      </c>
      <c r="E19" s="18">
        <v>2959879</v>
      </c>
      <c r="F19" s="18">
        <v>173774</v>
      </c>
      <c r="G19" s="18">
        <v>212794</v>
      </c>
      <c r="H19" s="18">
        <v>1033842</v>
      </c>
      <c r="I19" s="18">
        <v>1086013</v>
      </c>
      <c r="J19" s="18">
        <v>3574387</v>
      </c>
      <c r="K19" s="18">
        <v>95692</v>
      </c>
      <c r="L19" s="18">
        <v>22761217</v>
      </c>
      <c r="M19" s="18">
        <v>905112</v>
      </c>
      <c r="N19" s="18">
        <v>5627300</v>
      </c>
      <c r="O19" s="18">
        <v>3706454</v>
      </c>
      <c r="P19" s="18">
        <v>1063718</v>
      </c>
      <c r="Q19" s="18">
        <v>534309</v>
      </c>
      <c r="R19" s="18">
        <v>2368336</v>
      </c>
      <c r="S19" s="18">
        <v>98964</v>
      </c>
      <c r="T19" s="18">
        <v>49088516</v>
      </c>
      <c r="U19" s="20">
        <v>3110119</v>
      </c>
      <c r="V19" s="20">
        <v>0</v>
      </c>
      <c r="W19" s="20">
        <v>687403772</v>
      </c>
      <c r="X19" s="20">
        <v>6986872</v>
      </c>
      <c r="Y19" s="20">
        <v>0</v>
      </c>
      <c r="Z19" s="20">
        <v>0</v>
      </c>
      <c r="AA19" s="20">
        <v>9043028</v>
      </c>
      <c r="AB19" s="20">
        <v>706543791</v>
      </c>
      <c r="AC19" s="20">
        <v>755632307</v>
      </c>
      <c r="AD19" s="20">
        <v>0</v>
      </c>
      <c r="AE19" s="20">
        <v>958851</v>
      </c>
      <c r="AF19" s="20">
        <v>0</v>
      </c>
      <c r="AG19" s="20">
        <v>958851</v>
      </c>
      <c r="AH19" s="20">
        <v>0</v>
      </c>
      <c r="AI19" s="20">
        <v>0</v>
      </c>
      <c r="AJ19" s="20">
        <v>0</v>
      </c>
      <c r="AK19" s="20">
        <v>0</v>
      </c>
      <c r="AL19" s="20">
        <v>0</v>
      </c>
      <c r="AM19" s="20">
        <v>754673456</v>
      </c>
      <c r="AN19" s="20">
        <v>755632307</v>
      </c>
    </row>
    <row r="20" spans="1:40" ht="15.75" customHeight="1" x14ac:dyDescent="0.35">
      <c r="A20" s="17">
        <v>15</v>
      </c>
      <c r="B20" s="17" t="s">
        <v>18</v>
      </c>
      <c r="C20" s="18">
        <v>0</v>
      </c>
      <c r="D20" s="18">
        <v>1187129</v>
      </c>
      <c r="E20" s="18">
        <v>3300668</v>
      </c>
      <c r="F20" s="18">
        <v>57503</v>
      </c>
      <c r="G20" s="18">
        <v>68419</v>
      </c>
      <c r="H20" s="18">
        <v>1108563</v>
      </c>
      <c r="I20" s="18">
        <v>2078373</v>
      </c>
      <c r="J20" s="18">
        <v>7138409</v>
      </c>
      <c r="K20" s="18">
        <v>46346</v>
      </c>
      <c r="L20" s="18">
        <v>499774</v>
      </c>
      <c r="M20" s="18">
        <v>5867310</v>
      </c>
      <c r="N20" s="18">
        <v>31070</v>
      </c>
      <c r="O20" s="18">
        <v>3560408</v>
      </c>
      <c r="P20" s="18">
        <v>4275762</v>
      </c>
      <c r="Q20" s="18">
        <v>10044162</v>
      </c>
      <c r="R20" s="18">
        <v>2927290</v>
      </c>
      <c r="S20" s="18">
        <v>1305835</v>
      </c>
      <c r="T20" s="18">
        <v>43497021</v>
      </c>
      <c r="U20" s="20">
        <v>363674616</v>
      </c>
      <c r="V20" s="20">
        <v>18431015</v>
      </c>
      <c r="W20" s="20">
        <v>338022934</v>
      </c>
      <c r="X20" s="20">
        <v>0</v>
      </c>
      <c r="Y20" s="20">
        <v>0</v>
      </c>
      <c r="Z20" s="20">
        <v>0</v>
      </c>
      <c r="AA20" s="20">
        <v>876730</v>
      </c>
      <c r="AB20" s="20">
        <v>721005295</v>
      </c>
      <c r="AC20" s="20">
        <v>764502316</v>
      </c>
      <c r="AD20" s="20">
        <v>0</v>
      </c>
      <c r="AE20" s="20">
        <v>1063270</v>
      </c>
      <c r="AF20" s="20">
        <v>0</v>
      </c>
      <c r="AG20" s="20">
        <v>1063270</v>
      </c>
      <c r="AH20" s="20">
        <v>0</v>
      </c>
      <c r="AI20" s="20">
        <v>0</v>
      </c>
      <c r="AJ20" s="20">
        <v>0</v>
      </c>
      <c r="AK20" s="20">
        <v>0</v>
      </c>
      <c r="AL20" s="20">
        <v>0</v>
      </c>
      <c r="AM20" s="20">
        <v>763439046</v>
      </c>
      <c r="AN20" s="20">
        <v>764502316</v>
      </c>
    </row>
    <row r="21" spans="1:40" ht="15.5" x14ac:dyDescent="0.35">
      <c r="A21" s="17">
        <v>16</v>
      </c>
      <c r="B21" s="17" t="s">
        <v>19</v>
      </c>
      <c r="C21" s="18">
        <v>68051</v>
      </c>
      <c r="D21" s="18">
        <v>1479428</v>
      </c>
      <c r="E21" s="18">
        <v>2996287</v>
      </c>
      <c r="F21" s="18">
        <v>4066</v>
      </c>
      <c r="G21" s="18">
        <v>8179</v>
      </c>
      <c r="H21" s="18">
        <v>420191</v>
      </c>
      <c r="I21" s="18">
        <v>3427402</v>
      </c>
      <c r="J21" s="18">
        <v>6018885</v>
      </c>
      <c r="K21" s="18">
        <v>41314</v>
      </c>
      <c r="L21" s="18">
        <v>61875</v>
      </c>
      <c r="M21" s="18">
        <v>1686269</v>
      </c>
      <c r="N21" s="18">
        <v>1182030</v>
      </c>
      <c r="O21" s="18">
        <v>2052060</v>
      </c>
      <c r="P21" s="18">
        <v>5338999</v>
      </c>
      <c r="Q21" s="18">
        <v>571213</v>
      </c>
      <c r="R21" s="18">
        <v>3351841</v>
      </c>
      <c r="S21" s="18">
        <v>1939314</v>
      </c>
      <c r="T21" s="18">
        <v>30647404</v>
      </c>
      <c r="U21" s="20">
        <v>297011990</v>
      </c>
      <c r="V21" s="20">
        <v>20777245</v>
      </c>
      <c r="W21" s="20">
        <v>337035571</v>
      </c>
      <c r="X21" s="20">
        <v>0</v>
      </c>
      <c r="Y21" s="20">
        <v>0</v>
      </c>
      <c r="Z21" s="20">
        <v>0</v>
      </c>
      <c r="AA21" s="20">
        <v>1734044</v>
      </c>
      <c r="AB21" s="20">
        <v>656558850</v>
      </c>
      <c r="AC21" s="20">
        <v>687206254</v>
      </c>
      <c r="AD21" s="20">
        <v>0</v>
      </c>
      <c r="AE21" s="20">
        <v>1919111</v>
      </c>
      <c r="AF21" s="20">
        <v>0</v>
      </c>
      <c r="AG21" s="20">
        <v>1919111</v>
      </c>
      <c r="AH21" s="20">
        <v>0</v>
      </c>
      <c r="AI21" s="20">
        <v>0</v>
      </c>
      <c r="AJ21" s="20">
        <v>0</v>
      </c>
      <c r="AK21" s="20">
        <v>0</v>
      </c>
      <c r="AL21" s="20">
        <v>0</v>
      </c>
      <c r="AM21" s="20">
        <v>685287143</v>
      </c>
      <c r="AN21" s="20">
        <v>687206254</v>
      </c>
    </row>
    <row r="22" spans="1:40" ht="15.5" x14ac:dyDescent="0.35">
      <c r="A22" s="17">
        <v>17</v>
      </c>
      <c r="B22" s="17" t="s">
        <v>20</v>
      </c>
      <c r="C22" s="18">
        <v>1000789</v>
      </c>
      <c r="D22" s="18">
        <v>567780</v>
      </c>
      <c r="E22" s="18">
        <v>3395787</v>
      </c>
      <c r="F22" s="18">
        <v>661200</v>
      </c>
      <c r="G22" s="18">
        <v>196553</v>
      </c>
      <c r="H22" s="18">
        <v>15919131</v>
      </c>
      <c r="I22" s="18">
        <v>4332349</v>
      </c>
      <c r="J22" s="18">
        <v>8929470</v>
      </c>
      <c r="K22" s="18">
        <v>284276</v>
      </c>
      <c r="L22" s="18">
        <v>21726038</v>
      </c>
      <c r="M22" s="18">
        <v>774956</v>
      </c>
      <c r="N22" s="18">
        <v>2495545</v>
      </c>
      <c r="O22" s="18">
        <v>2852134</v>
      </c>
      <c r="P22" s="18">
        <v>3190834</v>
      </c>
      <c r="Q22" s="18">
        <v>4027787</v>
      </c>
      <c r="R22" s="18">
        <v>4480212</v>
      </c>
      <c r="S22" s="18">
        <v>9076529</v>
      </c>
      <c r="T22" s="18">
        <v>83911370</v>
      </c>
      <c r="U22" s="20">
        <v>220191588</v>
      </c>
      <c r="V22" s="20">
        <v>162445118</v>
      </c>
      <c r="W22" s="20">
        <v>5833813</v>
      </c>
      <c r="X22" s="20">
        <v>0</v>
      </c>
      <c r="Y22" s="20">
        <v>0</v>
      </c>
      <c r="Z22" s="20">
        <v>0</v>
      </c>
      <c r="AA22" s="20">
        <v>4159911</v>
      </c>
      <c r="AB22" s="20">
        <v>392630430</v>
      </c>
      <c r="AC22" s="20">
        <v>476541800</v>
      </c>
      <c r="AD22" s="20">
        <v>1132</v>
      </c>
      <c r="AE22" s="20">
        <v>2831644</v>
      </c>
      <c r="AF22" s="20">
        <v>0</v>
      </c>
      <c r="AG22" s="20">
        <v>2832776</v>
      </c>
      <c r="AH22" s="20">
        <v>0</v>
      </c>
      <c r="AI22" s="20">
        <v>71502</v>
      </c>
      <c r="AJ22" s="20">
        <v>1090</v>
      </c>
      <c r="AK22" s="20">
        <v>72592</v>
      </c>
      <c r="AL22" s="20">
        <v>4696682</v>
      </c>
      <c r="AM22" s="20">
        <v>468939750</v>
      </c>
      <c r="AN22" s="20">
        <v>476541800</v>
      </c>
    </row>
    <row r="23" spans="1:40" ht="15.5" x14ac:dyDescent="0.35">
      <c r="A23" s="17" t="s">
        <v>42</v>
      </c>
      <c r="B23" s="17" t="s">
        <v>43</v>
      </c>
      <c r="C23" s="18">
        <v>0</v>
      </c>
      <c r="D23" s="18">
        <v>0</v>
      </c>
      <c r="E23" s="18">
        <v>0</v>
      </c>
      <c r="F23" s="18">
        <v>0</v>
      </c>
      <c r="G23" s="18">
        <v>0</v>
      </c>
      <c r="H23" s="18">
        <v>0</v>
      </c>
      <c r="I23" s="18">
        <v>0</v>
      </c>
      <c r="J23" s="18">
        <v>0</v>
      </c>
      <c r="K23" s="18">
        <v>0</v>
      </c>
      <c r="L23" s="18">
        <v>0</v>
      </c>
      <c r="M23" s="18">
        <v>0</v>
      </c>
      <c r="N23" s="18">
        <v>0</v>
      </c>
      <c r="O23" s="18">
        <v>0</v>
      </c>
      <c r="P23" s="18">
        <v>0</v>
      </c>
      <c r="Q23" s="18">
        <v>0</v>
      </c>
      <c r="R23" s="18">
        <v>0</v>
      </c>
      <c r="S23" s="18">
        <v>0</v>
      </c>
      <c r="T23" s="18">
        <v>0</v>
      </c>
      <c r="U23" s="20">
        <v>0</v>
      </c>
      <c r="V23" s="20">
        <v>0</v>
      </c>
      <c r="W23" s="20">
        <v>0</v>
      </c>
      <c r="X23" s="20">
        <v>0</v>
      </c>
      <c r="Y23" s="20">
        <v>0</v>
      </c>
      <c r="Z23" s="20">
        <v>0</v>
      </c>
      <c r="AA23" s="20">
        <v>0</v>
      </c>
      <c r="AB23" s="20">
        <v>0</v>
      </c>
      <c r="AC23" s="20">
        <v>0</v>
      </c>
      <c r="AD23" s="20">
        <v>98402143</v>
      </c>
      <c r="AE23" s="20">
        <v>0</v>
      </c>
      <c r="AF23" s="20">
        <v>98402143</v>
      </c>
      <c r="AG23" s="20">
        <v>0</v>
      </c>
      <c r="AH23" s="20">
        <v>0</v>
      </c>
      <c r="AI23" s="20">
        <v>0</v>
      </c>
      <c r="AJ23" s="20">
        <v>0</v>
      </c>
      <c r="AK23" s="20">
        <v>0</v>
      </c>
      <c r="AL23" s="20">
        <v>0</v>
      </c>
      <c r="AM23" s="20">
        <v>0</v>
      </c>
      <c r="AN23" s="20">
        <v>0</v>
      </c>
    </row>
    <row r="24" spans="1:40" ht="15.5" x14ac:dyDescent="0.35">
      <c r="A24" s="17">
        <v>1900</v>
      </c>
      <c r="B24" s="17" t="s">
        <v>44</v>
      </c>
      <c r="C24" s="18">
        <v>532907226</v>
      </c>
      <c r="D24" s="18">
        <v>560393161</v>
      </c>
      <c r="E24" s="18">
        <v>4993615142</v>
      </c>
      <c r="F24" s="18">
        <v>597998264</v>
      </c>
      <c r="G24" s="18">
        <v>26392286</v>
      </c>
      <c r="H24" s="18">
        <v>2104018644</v>
      </c>
      <c r="I24" s="18">
        <v>875118062</v>
      </c>
      <c r="J24" s="18">
        <v>814761686</v>
      </c>
      <c r="K24" s="18">
        <v>666307731</v>
      </c>
      <c r="L24" s="18">
        <v>426744704</v>
      </c>
      <c r="M24" s="18">
        <v>216769499</v>
      </c>
      <c r="N24" s="18">
        <v>231128159</v>
      </c>
      <c r="O24" s="18">
        <v>374574082</v>
      </c>
      <c r="P24" s="18">
        <v>365149272</v>
      </c>
      <c r="Q24" s="18">
        <v>227607361</v>
      </c>
      <c r="R24" s="18">
        <v>423553769</v>
      </c>
      <c r="S24" s="18">
        <v>213989522</v>
      </c>
      <c r="T24" s="18">
        <v>13651028570</v>
      </c>
      <c r="U24" s="20">
        <v>8912539142</v>
      </c>
      <c r="V24" s="20">
        <v>201653378</v>
      </c>
      <c r="W24" s="20">
        <v>1394875537</v>
      </c>
      <c r="X24" s="20">
        <v>4897050475</v>
      </c>
      <c r="Y24" s="20">
        <v>52379250</v>
      </c>
      <c r="Z24" s="20">
        <v>2470856505</v>
      </c>
      <c r="AA24" s="20">
        <v>218065238</v>
      </c>
      <c r="AB24" s="20">
        <v>18042661025</v>
      </c>
      <c r="AC24" s="20">
        <v>31693689595</v>
      </c>
      <c r="AD24" s="20">
        <v>2060113093</v>
      </c>
      <c r="AE24" s="20">
        <v>362031203</v>
      </c>
      <c r="AF24" s="20">
        <v>0</v>
      </c>
      <c r="AG24" s="20">
        <v>2422144296</v>
      </c>
      <c r="AH24" s="20">
        <v>0</v>
      </c>
      <c r="AI24" s="20">
        <v>0</v>
      </c>
      <c r="AJ24" s="20">
        <v>0</v>
      </c>
      <c r="AK24" s="20">
        <v>0</v>
      </c>
      <c r="AL24" s="20">
        <v>571294773</v>
      </c>
      <c r="AM24" s="20">
        <v>28700250526</v>
      </c>
      <c r="AN24" s="20">
        <v>31693689595</v>
      </c>
    </row>
    <row r="25" spans="1:40" ht="15.5" x14ac:dyDescent="0.35">
      <c r="A25" s="20">
        <v>1950</v>
      </c>
      <c r="B25" s="17" t="s">
        <v>45</v>
      </c>
      <c r="C25" s="18">
        <v>0</v>
      </c>
      <c r="D25" s="18">
        <v>0</v>
      </c>
      <c r="E25" s="18">
        <v>0</v>
      </c>
      <c r="F25" s="18">
        <v>0</v>
      </c>
      <c r="G25" s="18">
        <v>0</v>
      </c>
      <c r="H25" s="18">
        <v>0</v>
      </c>
      <c r="I25" s="18">
        <v>0</v>
      </c>
      <c r="J25" s="18">
        <v>0</v>
      </c>
      <c r="K25" s="18">
        <v>0</v>
      </c>
      <c r="L25" s="18">
        <v>0</v>
      </c>
      <c r="M25" s="18">
        <v>0</v>
      </c>
      <c r="N25" s="18">
        <v>0</v>
      </c>
      <c r="O25" s="18">
        <v>0</v>
      </c>
      <c r="P25" s="18">
        <v>0</v>
      </c>
      <c r="Q25" s="18">
        <v>0</v>
      </c>
      <c r="R25" s="18">
        <v>0</v>
      </c>
      <c r="S25" s="18">
        <v>0</v>
      </c>
      <c r="T25" s="18">
        <v>0</v>
      </c>
      <c r="U25" s="20">
        <v>0</v>
      </c>
      <c r="V25" s="20">
        <v>0</v>
      </c>
      <c r="W25" s="20">
        <v>0</v>
      </c>
      <c r="X25" s="20">
        <v>0</v>
      </c>
      <c r="Y25" s="20">
        <v>0</v>
      </c>
      <c r="Z25" s="20">
        <v>0</v>
      </c>
      <c r="AA25" s="20">
        <v>0</v>
      </c>
      <c r="AB25" s="20">
        <v>0</v>
      </c>
      <c r="AC25" s="20">
        <v>0</v>
      </c>
      <c r="AD25" s="20">
        <v>0</v>
      </c>
      <c r="AE25" s="20">
        <v>0</v>
      </c>
      <c r="AF25" s="20">
        <v>0</v>
      </c>
      <c r="AG25" s="20">
        <v>0</v>
      </c>
      <c r="AH25" s="20">
        <v>0</v>
      </c>
      <c r="AI25" s="20">
        <v>0</v>
      </c>
      <c r="AJ25" s="20">
        <v>0</v>
      </c>
      <c r="AK25" s="20">
        <v>0</v>
      </c>
      <c r="AL25" s="20">
        <v>0</v>
      </c>
      <c r="AM25" s="20">
        <v>0</v>
      </c>
      <c r="AN25" s="20">
        <v>0</v>
      </c>
    </row>
    <row r="26" spans="1:40" ht="15.5" x14ac:dyDescent="0.35">
      <c r="A26" s="20">
        <v>2000</v>
      </c>
      <c r="B26" s="17" t="s">
        <v>46</v>
      </c>
      <c r="C26" s="18">
        <v>0</v>
      </c>
      <c r="D26" s="18">
        <v>0</v>
      </c>
      <c r="E26" s="18">
        <v>0</v>
      </c>
      <c r="F26" s="18">
        <v>0</v>
      </c>
      <c r="G26" s="18">
        <v>0</v>
      </c>
      <c r="H26" s="18">
        <v>0</v>
      </c>
      <c r="I26" s="18">
        <v>0</v>
      </c>
      <c r="J26" s="18">
        <v>0</v>
      </c>
      <c r="K26" s="18">
        <v>0</v>
      </c>
      <c r="L26" s="18">
        <v>0</v>
      </c>
      <c r="M26" s="18">
        <v>0</v>
      </c>
      <c r="N26" s="18">
        <v>0</v>
      </c>
      <c r="O26" s="18">
        <v>0</v>
      </c>
      <c r="P26" s="18">
        <v>0</v>
      </c>
      <c r="Q26" s="18">
        <v>0</v>
      </c>
      <c r="R26" s="18">
        <v>0</v>
      </c>
      <c r="S26" s="18">
        <v>0</v>
      </c>
      <c r="T26" s="18">
        <v>0</v>
      </c>
      <c r="U26" s="20">
        <v>0</v>
      </c>
      <c r="V26" s="20">
        <v>0</v>
      </c>
      <c r="W26" s="20">
        <v>0</v>
      </c>
      <c r="X26" s="20">
        <v>0</v>
      </c>
      <c r="Y26" s="20">
        <v>0</v>
      </c>
      <c r="Z26" s="20">
        <v>0</v>
      </c>
      <c r="AA26" s="20">
        <v>0</v>
      </c>
      <c r="AB26" s="20">
        <v>0</v>
      </c>
      <c r="AC26" s="20">
        <v>0</v>
      </c>
      <c r="AD26" s="20">
        <v>0</v>
      </c>
      <c r="AE26" s="20">
        <v>0</v>
      </c>
      <c r="AF26" s="20">
        <v>0</v>
      </c>
      <c r="AG26" s="20">
        <v>0</v>
      </c>
      <c r="AH26" s="20">
        <v>0</v>
      </c>
      <c r="AI26" s="20">
        <v>0</v>
      </c>
      <c r="AJ26" s="20">
        <v>0</v>
      </c>
      <c r="AK26" s="20">
        <v>0</v>
      </c>
      <c r="AL26" s="20">
        <v>0</v>
      </c>
      <c r="AM26" s="20">
        <v>0</v>
      </c>
      <c r="AN26" s="20">
        <v>0</v>
      </c>
    </row>
    <row r="27" spans="1:40" ht="15.5" x14ac:dyDescent="0.35">
      <c r="A27" s="20">
        <v>2010</v>
      </c>
      <c r="B27" s="17" t="s">
        <v>47</v>
      </c>
      <c r="C27" s="18">
        <v>758855037</v>
      </c>
      <c r="D27" s="18">
        <v>224600593</v>
      </c>
      <c r="E27" s="18">
        <v>975126797</v>
      </c>
      <c r="F27" s="18">
        <v>33575863</v>
      </c>
      <c r="G27" s="18">
        <v>9973317</v>
      </c>
      <c r="H27" s="18">
        <v>636074956</v>
      </c>
      <c r="I27" s="18">
        <v>892738381</v>
      </c>
      <c r="J27" s="18">
        <v>254462249</v>
      </c>
      <c r="K27" s="18">
        <v>257623629</v>
      </c>
      <c r="L27" s="18">
        <v>198674839</v>
      </c>
      <c r="M27" s="18">
        <v>256994548</v>
      </c>
      <c r="N27" s="18">
        <v>67220608</v>
      </c>
      <c r="O27" s="18">
        <v>185704604</v>
      </c>
      <c r="P27" s="18">
        <v>334181165</v>
      </c>
      <c r="Q27" s="18">
        <v>425518415</v>
      </c>
      <c r="R27" s="18">
        <v>153303472</v>
      </c>
      <c r="S27" s="18">
        <v>146174051</v>
      </c>
      <c r="T27" s="18">
        <v>5810802524</v>
      </c>
      <c r="U27" s="17"/>
      <c r="V27" s="17"/>
      <c r="W27" s="17"/>
      <c r="X27" s="17"/>
      <c r="Y27" s="17"/>
      <c r="Z27" s="17"/>
      <c r="AA27" s="17"/>
      <c r="AB27" s="17"/>
      <c r="AC27" s="17"/>
      <c r="AD27" s="17"/>
      <c r="AE27" s="17"/>
      <c r="AF27" s="17"/>
      <c r="AG27" s="17"/>
      <c r="AH27" s="17"/>
      <c r="AI27" s="17"/>
      <c r="AJ27" s="17"/>
      <c r="AK27" s="17"/>
      <c r="AL27" s="17"/>
      <c r="AM27" s="17"/>
      <c r="AN27" s="17"/>
    </row>
    <row r="28" spans="1:40" ht="15.5" x14ac:dyDescent="0.35">
      <c r="A28" s="20">
        <v>2020</v>
      </c>
      <c r="B28" s="17" t="s">
        <v>48</v>
      </c>
      <c r="C28" s="18">
        <v>1282990498</v>
      </c>
      <c r="D28" s="18">
        <v>749888356</v>
      </c>
      <c r="E28" s="18">
        <v>2136615725</v>
      </c>
      <c r="F28" s="18">
        <v>126444722</v>
      </c>
      <c r="G28" s="18">
        <v>33610772</v>
      </c>
      <c r="H28" s="18">
        <v>697695466</v>
      </c>
      <c r="I28" s="18">
        <v>1155345729</v>
      </c>
      <c r="J28" s="18">
        <v>458037560</v>
      </c>
      <c r="K28" s="18">
        <v>260270549</v>
      </c>
      <c r="L28" s="18">
        <v>492909612</v>
      </c>
      <c r="M28" s="18">
        <v>454349822</v>
      </c>
      <c r="N28" s="18">
        <v>644498922</v>
      </c>
      <c r="O28" s="18">
        <v>266553452</v>
      </c>
      <c r="P28" s="18">
        <v>55343019</v>
      </c>
      <c r="Q28" s="18">
        <v>109678356</v>
      </c>
      <c r="R28" s="18">
        <v>108207669</v>
      </c>
      <c r="S28" s="18">
        <v>107854495</v>
      </c>
      <c r="T28" s="18">
        <v>9140294724</v>
      </c>
      <c r="U28" s="17"/>
      <c r="V28" s="17"/>
      <c r="W28" s="17"/>
      <c r="X28" s="17"/>
      <c r="Y28" s="17"/>
      <c r="Z28" s="17"/>
      <c r="AA28" s="17"/>
      <c r="AB28" s="17"/>
      <c r="AC28" s="17"/>
      <c r="AD28" s="17"/>
      <c r="AE28" s="17"/>
      <c r="AF28" s="17"/>
      <c r="AG28" s="17"/>
      <c r="AH28" s="17"/>
      <c r="AI28" s="17"/>
      <c r="AJ28" s="17"/>
      <c r="AK28" s="17"/>
      <c r="AL28" s="17"/>
      <c r="AM28" s="17"/>
      <c r="AN28" s="17"/>
    </row>
    <row r="29" spans="1:40" ht="15.5" x14ac:dyDescent="0.35">
      <c r="A29" s="20">
        <v>2030</v>
      </c>
      <c r="B29" s="17" t="s">
        <v>49</v>
      </c>
      <c r="C29" s="18">
        <v>9009517</v>
      </c>
      <c r="D29" s="18">
        <v>5354698</v>
      </c>
      <c r="E29" s="18">
        <v>30050794</v>
      </c>
      <c r="F29" s="18">
        <v>354163</v>
      </c>
      <c r="G29" s="18">
        <v>92686</v>
      </c>
      <c r="H29" s="18">
        <v>5062818</v>
      </c>
      <c r="I29" s="18">
        <v>8298909</v>
      </c>
      <c r="J29" s="18">
        <v>4919431</v>
      </c>
      <c r="K29" s="18">
        <v>3363048</v>
      </c>
      <c r="L29" s="18">
        <v>4243380</v>
      </c>
      <c r="M29" s="18">
        <v>1886301</v>
      </c>
      <c r="N29" s="18">
        <v>21395635</v>
      </c>
      <c r="O29" s="18">
        <v>2314499</v>
      </c>
      <c r="P29" s="18">
        <v>0</v>
      </c>
      <c r="Q29" s="18">
        <v>634914</v>
      </c>
      <c r="R29" s="18">
        <v>222233</v>
      </c>
      <c r="S29" s="18">
        <v>921682</v>
      </c>
      <c r="T29" s="18">
        <v>98124708</v>
      </c>
      <c r="U29" s="17"/>
      <c r="V29" s="17"/>
      <c r="W29" s="17"/>
      <c r="X29" s="17"/>
      <c r="Y29" s="17"/>
      <c r="Z29" s="17"/>
      <c r="AA29" s="17"/>
      <c r="AB29" s="17"/>
      <c r="AC29" s="17"/>
      <c r="AD29" s="17"/>
      <c r="AE29" s="17"/>
      <c r="AF29" s="17"/>
      <c r="AG29" s="17"/>
      <c r="AH29" s="17"/>
      <c r="AI29" s="17"/>
      <c r="AJ29" s="17"/>
      <c r="AK29" s="17"/>
      <c r="AL29" s="17"/>
      <c r="AM29" s="17"/>
      <c r="AN29" s="17"/>
    </row>
    <row r="30" spans="1:40" ht="15.5" x14ac:dyDescent="0.35">
      <c r="A30" s="17">
        <v>2090</v>
      </c>
      <c r="B30" s="17" t="s">
        <v>50</v>
      </c>
      <c r="C30" s="18">
        <v>2050855052</v>
      </c>
      <c r="D30" s="18">
        <v>979843647</v>
      </c>
      <c r="E30" s="18">
        <v>3141793316</v>
      </c>
      <c r="F30" s="18">
        <v>160374748</v>
      </c>
      <c r="G30" s="18">
        <v>43676775</v>
      </c>
      <c r="H30" s="18">
        <v>1338833240</v>
      </c>
      <c r="I30" s="18">
        <v>2056383019</v>
      </c>
      <c r="J30" s="18">
        <v>717419240</v>
      </c>
      <c r="K30" s="18">
        <v>521257226</v>
      </c>
      <c r="L30" s="18">
        <v>695827831</v>
      </c>
      <c r="M30" s="18">
        <v>713230671</v>
      </c>
      <c r="N30" s="18">
        <v>733115165</v>
      </c>
      <c r="O30" s="18">
        <v>454572555</v>
      </c>
      <c r="P30" s="18">
        <v>389524184</v>
      </c>
      <c r="Q30" s="18">
        <v>535831685</v>
      </c>
      <c r="R30" s="18">
        <v>261733374</v>
      </c>
      <c r="S30" s="18">
        <v>254950228</v>
      </c>
      <c r="T30" s="18">
        <v>15049221956</v>
      </c>
      <c r="U30" s="17"/>
      <c r="V30" s="17"/>
      <c r="W30" s="17"/>
      <c r="X30" s="17"/>
      <c r="Y30" s="17"/>
      <c r="Z30" s="17"/>
      <c r="AA30" s="17"/>
      <c r="AB30" s="17"/>
      <c r="AC30" s="17"/>
      <c r="AD30" s="17"/>
      <c r="AE30" s="17"/>
      <c r="AF30" s="17"/>
      <c r="AG30" s="17"/>
      <c r="AH30" s="17"/>
      <c r="AI30" s="17"/>
      <c r="AJ30" s="17"/>
      <c r="AK30" s="17"/>
      <c r="AL30" s="17"/>
      <c r="AM30" s="17"/>
      <c r="AN30" s="17"/>
    </row>
    <row r="31" spans="1:40" ht="15.5" x14ac:dyDescent="0.35">
      <c r="A31" s="17">
        <v>2100</v>
      </c>
      <c r="B31" s="17" t="s">
        <v>51</v>
      </c>
      <c r="C31" s="18">
        <v>2583762278</v>
      </c>
      <c r="D31" s="18">
        <v>1540236808</v>
      </c>
      <c r="E31" s="18">
        <v>8135408458</v>
      </c>
      <c r="F31" s="18">
        <v>758373012</v>
      </c>
      <c r="G31" s="18">
        <v>70069061</v>
      </c>
      <c r="H31" s="18">
        <v>3442851884</v>
      </c>
      <c r="I31" s="18">
        <v>2931501081</v>
      </c>
      <c r="J31" s="18">
        <v>1532180926</v>
      </c>
      <c r="K31" s="18">
        <v>1187564957</v>
      </c>
      <c r="L31" s="18">
        <v>1122572535</v>
      </c>
      <c r="M31" s="18">
        <v>930000170</v>
      </c>
      <c r="N31" s="18">
        <v>964243324</v>
      </c>
      <c r="O31" s="18">
        <v>829146637</v>
      </c>
      <c r="P31" s="18">
        <v>754673456</v>
      </c>
      <c r="Q31" s="18">
        <v>763439046</v>
      </c>
      <c r="R31" s="18">
        <v>685287143</v>
      </c>
      <c r="S31" s="18">
        <v>468939750</v>
      </c>
      <c r="T31" s="18">
        <v>28700250526</v>
      </c>
      <c r="U31" s="17"/>
      <c r="V31" s="17"/>
      <c r="W31" s="17"/>
      <c r="X31" s="17"/>
      <c r="Y31" s="17"/>
      <c r="Z31" s="17"/>
      <c r="AA31" s="17"/>
      <c r="AB31" s="17"/>
      <c r="AC31" s="17"/>
      <c r="AD31" s="17"/>
      <c r="AE31" s="17"/>
      <c r="AF31" s="17"/>
      <c r="AG31" s="17"/>
      <c r="AH31" s="17"/>
      <c r="AI31" s="17"/>
      <c r="AJ31" s="17"/>
      <c r="AK31" s="17"/>
      <c r="AL31" s="17"/>
      <c r="AM31" s="17"/>
      <c r="AN31" s="17"/>
    </row>
    <row r="32" spans="1:40" ht="12.5" x14ac:dyDescent="0.25">
      <c r="C32" s="21"/>
      <c r="D32" s="21"/>
      <c r="E32" s="21"/>
      <c r="F32" s="21"/>
      <c r="G32" s="21"/>
      <c r="H32" s="21"/>
      <c r="I32" s="21"/>
      <c r="J32" s="21"/>
      <c r="K32" s="21"/>
      <c r="L32" s="21"/>
      <c r="M32" s="21"/>
      <c r="N32" s="21"/>
      <c r="O32" s="21"/>
      <c r="P32" s="21"/>
      <c r="Q32" s="21"/>
      <c r="R32" s="21"/>
      <c r="S32" s="21"/>
      <c r="T32" s="21"/>
    </row>
    <row r="33" spans="1:20" ht="12.5" x14ac:dyDescent="0.25">
      <c r="C33" s="21"/>
      <c r="D33" s="21"/>
      <c r="E33" s="21"/>
      <c r="F33" s="21"/>
      <c r="G33" s="21"/>
      <c r="H33" s="21"/>
      <c r="I33" s="21"/>
      <c r="J33" s="21"/>
      <c r="K33" s="21"/>
      <c r="L33" s="21"/>
      <c r="M33" s="21"/>
      <c r="N33" s="21"/>
      <c r="O33" s="21"/>
      <c r="P33" s="21"/>
      <c r="Q33" s="21"/>
      <c r="R33" s="21"/>
      <c r="S33" s="21"/>
      <c r="T33" s="21"/>
    </row>
    <row r="34" spans="1:20" ht="12.5" x14ac:dyDescent="0.25">
      <c r="C34" s="21"/>
      <c r="D34" s="21"/>
      <c r="E34" s="21"/>
      <c r="F34" s="21"/>
      <c r="G34" s="21"/>
      <c r="H34" s="21"/>
      <c r="I34" s="21"/>
      <c r="J34" s="21"/>
      <c r="K34" s="21"/>
      <c r="L34" s="21"/>
      <c r="M34" s="21"/>
      <c r="N34" s="21"/>
      <c r="O34" s="21"/>
      <c r="P34" s="21"/>
      <c r="Q34" s="21"/>
      <c r="R34" s="21"/>
      <c r="S34" s="21"/>
      <c r="T34" s="21"/>
    </row>
    <row r="35" spans="1:20" ht="12.5" x14ac:dyDescent="0.25">
      <c r="C35" s="21"/>
      <c r="D35" s="21"/>
      <c r="E35" s="21"/>
      <c r="F35" s="21"/>
      <c r="G35" s="21"/>
      <c r="H35" s="21"/>
      <c r="I35" s="21"/>
      <c r="J35" s="21"/>
      <c r="K35" s="21"/>
      <c r="L35" s="21"/>
      <c r="M35" s="21"/>
      <c r="N35" s="21"/>
      <c r="O35" s="21"/>
      <c r="P35" s="21"/>
      <c r="Q35" s="21"/>
      <c r="R35" s="21"/>
      <c r="S35" s="21"/>
      <c r="T35" s="21"/>
    </row>
    <row r="36" spans="1:20" ht="12.5" x14ac:dyDescent="0.25">
      <c r="C36" s="21"/>
      <c r="D36" s="21"/>
      <c r="E36" s="21"/>
      <c r="F36" s="21"/>
      <c r="G36" s="21"/>
      <c r="H36" s="21"/>
      <c r="I36" s="21"/>
      <c r="J36" s="21"/>
      <c r="K36" s="21"/>
      <c r="L36" s="21"/>
      <c r="M36" s="21"/>
      <c r="N36" s="21"/>
      <c r="O36" s="21"/>
      <c r="P36" s="21"/>
      <c r="Q36" s="21"/>
      <c r="R36" s="21"/>
      <c r="S36" s="21"/>
      <c r="T36" s="21"/>
    </row>
    <row r="37" spans="1:20" ht="12.5" x14ac:dyDescent="0.25">
      <c r="C37" s="21"/>
      <c r="D37" s="21"/>
      <c r="E37" s="21"/>
      <c r="F37" s="21"/>
      <c r="G37" s="21"/>
      <c r="H37" s="21"/>
      <c r="I37" s="21"/>
      <c r="J37" s="21"/>
      <c r="K37" s="21"/>
      <c r="L37" s="21"/>
      <c r="M37" s="21"/>
      <c r="N37" s="21"/>
      <c r="O37" s="21"/>
      <c r="P37" s="21"/>
      <c r="Q37" s="21"/>
      <c r="R37" s="21"/>
      <c r="S37" s="21"/>
      <c r="T37" s="21"/>
    </row>
    <row r="38" spans="1:20" ht="12.5" x14ac:dyDescent="0.25">
      <c r="A38" s="106" t="s">
        <v>70</v>
      </c>
      <c r="B38" s="107"/>
      <c r="C38" s="21"/>
      <c r="D38" s="21"/>
      <c r="E38" s="21"/>
      <c r="F38" s="21"/>
      <c r="G38" s="21"/>
      <c r="H38" s="21"/>
      <c r="I38" s="21"/>
      <c r="J38" s="21"/>
      <c r="K38" s="21"/>
      <c r="L38" s="21"/>
      <c r="M38" s="21"/>
      <c r="N38" s="21"/>
      <c r="O38" s="21"/>
      <c r="P38" s="21"/>
      <c r="Q38" s="21"/>
      <c r="R38" s="21"/>
      <c r="S38" s="21"/>
      <c r="T38" s="21"/>
    </row>
    <row r="39" spans="1:20" ht="12.5" x14ac:dyDescent="0.25">
      <c r="A39" s="107"/>
      <c r="B39" s="107"/>
      <c r="C39" s="21"/>
      <c r="D39" s="21"/>
      <c r="E39" s="21"/>
      <c r="F39" s="21"/>
      <c r="G39" s="21"/>
      <c r="H39" s="21"/>
      <c r="I39" s="21"/>
      <c r="J39" s="21"/>
      <c r="K39" s="21"/>
      <c r="L39" s="21"/>
      <c r="M39" s="21"/>
      <c r="N39" s="21"/>
      <c r="O39" s="21"/>
      <c r="P39" s="21"/>
      <c r="Q39" s="21"/>
      <c r="R39" s="21"/>
      <c r="S39" s="21"/>
      <c r="T39" s="21"/>
    </row>
    <row r="40" spans="1:20" ht="15.5" x14ac:dyDescent="0.35">
      <c r="A40" s="85" t="s">
        <v>2</v>
      </c>
      <c r="B40" s="108" t="s">
        <v>3</v>
      </c>
      <c r="C40" s="22">
        <v>1</v>
      </c>
      <c r="D40" s="22">
        <v>2</v>
      </c>
      <c r="E40" s="22">
        <v>3</v>
      </c>
      <c r="F40" s="22">
        <v>4</v>
      </c>
      <c r="G40" s="22">
        <v>5</v>
      </c>
      <c r="H40" s="22">
        <v>6</v>
      </c>
      <c r="I40" s="22">
        <v>7</v>
      </c>
      <c r="J40" s="22">
        <v>8</v>
      </c>
      <c r="K40" s="22">
        <v>9</v>
      </c>
      <c r="L40" s="22">
        <v>10</v>
      </c>
      <c r="M40" s="22">
        <v>11</v>
      </c>
      <c r="N40" s="22">
        <v>12</v>
      </c>
      <c r="O40" s="22">
        <v>13</v>
      </c>
      <c r="P40" s="22">
        <v>14</v>
      </c>
      <c r="Q40" s="22">
        <v>15</v>
      </c>
      <c r="R40" s="22">
        <v>16</v>
      </c>
      <c r="S40" s="22">
        <v>17</v>
      </c>
      <c r="T40" s="21"/>
    </row>
    <row r="41" spans="1:20" ht="15.5" x14ac:dyDescent="0.35">
      <c r="A41" s="86"/>
      <c r="B41" s="86"/>
      <c r="C41" s="22" t="s">
        <v>4</v>
      </c>
      <c r="D41" s="22" t="s">
        <v>5</v>
      </c>
      <c r="E41" s="22" t="s">
        <v>6</v>
      </c>
      <c r="F41" s="22" t="s">
        <v>7</v>
      </c>
      <c r="G41" s="22" t="s">
        <v>8</v>
      </c>
      <c r="H41" s="22" t="s">
        <v>9</v>
      </c>
      <c r="I41" s="22" t="s">
        <v>10</v>
      </c>
      <c r="J41" s="22" t="s">
        <v>11</v>
      </c>
      <c r="K41" s="22" t="s">
        <v>12</v>
      </c>
      <c r="L41" s="22" t="s">
        <v>13</v>
      </c>
      <c r="M41" s="22" t="s">
        <v>14</v>
      </c>
      <c r="N41" s="22" t="s">
        <v>15</v>
      </c>
      <c r="O41" s="22" t="s">
        <v>16</v>
      </c>
      <c r="P41" s="22" t="s">
        <v>17</v>
      </c>
      <c r="Q41" s="22" t="s">
        <v>18</v>
      </c>
      <c r="R41" s="22" t="s">
        <v>19</v>
      </c>
      <c r="S41" s="22" t="s">
        <v>20</v>
      </c>
      <c r="T41" s="21"/>
    </row>
    <row r="42" spans="1:20" ht="15.5" x14ac:dyDescent="0.35">
      <c r="A42" s="23">
        <v>1</v>
      </c>
      <c r="B42" s="5" t="s">
        <v>4</v>
      </c>
      <c r="C42" s="24">
        <f t="shared" ref="C42:S42" si="0">C6/C$31</f>
        <v>7.6360760306757605E-2</v>
      </c>
      <c r="D42" s="24">
        <f t="shared" si="0"/>
        <v>1.9789164784068711E-6</v>
      </c>
      <c r="E42" s="24">
        <f t="shared" si="0"/>
        <v>0.17681494622258093</v>
      </c>
      <c r="F42" s="24">
        <f t="shared" si="0"/>
        <v>2.8048202749071455E-5</v>
      </c>
      <c r="G42" s="24">
        <f t="shared" si="0"/>
        <v>2.5389237055709936E-4</v>
      </c>
      <c r="H42" s="24">
        <f t="shared" si="0"/>
        <v>2.9521437001789996E-2</v>
      </c>
      <c r="I42" s="24">
        <f t="shared" si="0"/>
        <v>8.7662836512527285E-4</v>
      </c>
      <c r="J42" s="24">
        <f t="shared" si="0"/>
        <v>3.9104676858508292E-3</v>
      </c>
      <c r="K42" s="24">
        <f t="shared" si="0"/>
        <v>0.15699737677591308</v>
      </c>
      <c r="L42" s="24">
        <f t="shared" si="0"/>
        <v>1.0662829907913256E-4</v>
      </c>
      <c r="M42" s="24">
        <f t="shared" si="0"/>
        <v>6.2892461621808087E-6</v>
      </c>
      <c r="N42" s="24">
        <f t="shared" si="0"/>
        <v>1.1148638245588725E-6</v>
      </c>
      <c r="O42" s="24">
        <f t="shared" si="0"/>
        <v>2.8804916928101826E-4</v>
      </c>
      <c r="P42" s="24">
        <f t="shared" si="0"/>
        <v>3.7050859252693792E-3</v>
      </c>
      <c r="Q42" s="24">
        <f t="shared" si="0"/>
        <v>1.7565043431116308E-3</v>
      </c>
      <c r="R42" s="24">
        <f t="shared" si="0"/>
        <v>2.7824423958293931E-2</v>
      </c>
      <c r="S42" s="24">
        <f t="shared" si="0"/>
        <v>1.9522898197476327E-2</v>
      </c>
      <c r="T42" s="21"/>
    </row>
    <row r="43" spans="1:20" ht="15.5" x14ac:dyDescent="0.35">
      <c r="A43" s="23">
        <v>2</v>
      </c>
      <c r="B43" s="5" t="s">
        <v>5</v>
      </c>
      <c r="C43" s="24">
        <f t="shared" ref="C43:S43" si="1">C7/C$31</f>
        <v>5.3475507857847904E-5</v>
      </c>
      <c r="D43" s="24">
        <f t="shared" si="1"/>
        <v>9.1038454133606186E-2</v>
      </c>
      <c r="E43" s="24">
        <f t="shared" si="1"/>
        <v>7.5218172899266619E-2</v>
      </c>
      <c r="F43" s="24">
        <f t="shared" si="1"/>
        <v>0.27261809258581582</v>
      </c>
      <c r="G43" s="24">
        <f t="shared" si="1"/>
        <v>2.7637019425734849E-3</v>
      </c>
      <c r="H43" s="24">
        <f t="shared" si="1"/>
        <v>8.174610424222363E-2</v>
      </c>
      <c r="I43" s="24">
        <f t="shared" si="1"/>
        <v>2.0573077864745977E-5</v>
      </c>
      <c r="J43" s="24">
        <f t="shared" si="1"/>
        <v>1.6672828623895818E-3</v>
      </c>
      <c r="K43" s="24">
        <f t="shared" si="1"/>
        <v>3.8145281850043678E-7</v>
      </c>
      <c r="L43" s="24">
        <f t="shared" si="1"/>
        <v>0</v>
      </c>
      <c r="M43" s="24">
        <f t="shared" si="1"/>
        <v>0</v>
      </c>
      <c r="N43" s="24">
        <f t="shared" si="1"/>
        <v>0</v>
      </c>
      <c r="O43" s="24">
        <f t="shared" si="1"/>
        <v>8.654681427598915E-6</v>
      </c>
      <c r="P43" s="24">
        <f t="shared" si="1"/>
        <v>3.6765954572012933E-3</v>
      </c>
      <c r="Q43" s="24">
        <f t="shared" si="1"/>
        <v>6.8374810370912044E-7</v>
      </c>
      <c r="R43" s="24">
        <f t="shared" si="1"/>
        <v>1.0978609589936521E-4</v>
      </c>
      <c r="S43" s="24">
        <f t="shared" si="1"/>
        <v>0</v>
      </c>
      <c r="T43" s="21"/>
    </row>
    <row r="44" spans="1:20" ht="15.5" x14ac:dyDescent="0.35">
      <c r="A44" s="23">
        <v>3</v>
      </c>
      <c r="B44" s="5" t="s">
        <v>6</v>
      </c>
      <c r="C44" s="24">
        <f t="shared" ref="C44:S44" si="2">C8/C$31</f>
        <v>0.10104586332226033</v>
      </c>
      <c r="D44" s="24">
        <f t="shared" si="2"/>
        <v>0.1212896497666351</v>
      </c>
      <c r="E44" s="24">
        <f t="shared" si="2"/>
        <v>0.30828479257654501</v>
      </c>
      <c r="F44" s="24">
        <f t="shared" si="2"/>
        <v>2.3195035584942465E-2</v>
      </c>
      <c r="G44" s="24">
        <f t="shared" si="2"/>
        <v>0.20991786945739146</v>
      </c>
      <c r="H44" s="24">
        <f t="shared" si="2"/>
        <v>0.34435188528139421</v>
      </c>
      <c r="I44" s="24">
        <f t="shared" si="2"/>
        <v>0.10035101603975836</v>
      </c>
      <c r="J44" s="24">
        <f t="shared" si="2"/>
        <v>0.27822305692898308</v>
      </c>
      <c r="K44" s="24">
        <f t="shared" si="2"/>
        <v>0.38776001538752042</v>
      </c>
      <c r="L44" s="24">
        <f t="shared" si="2"/>
        <v>4.3578688659080725E-2</v>
      </c>
      <c r="M44" s="24">
        <f t="shared" si="2"/>
        <v>3.5268752692808644E-2</v>
      </c>
      <c r="N44" s="24">
        <f t="shared" si="2"/>
        <v>2.4724475043396827E-2</v>
      </c>
      <c r="O44" s="24">
        <f t="shared" si="2"/>
        <v>0.12567898167812264</v>
      </c>
      <c r="P44" s="24">
        <f t="shared" si="2"/>
        <v>9.3628695216756111E-2</v>
      </c>
      <c r="Q44" s="24">
        <f t="shared" si="2"/>
        <v>0.11255430338573487</v>
      </c>
      <c r="R44" s="24">
        <f t="shared" si="2"/>
        <v>0.36826655742467357</v>
      </c>
      <c r="S44" s="24">
        <f t="shared" si="2"/>
        <v>0.16812573896753261</v>
      </c>
      <c r="T44" s="21"/>
    </row>
    <row r="45" spans="1:20" ht="15.5" x14ac:dyDescent="0.35">
      <c r="A45" s="23">
        <v>4</v>
      </c>
      <c r="B45" s="5" t="s">
        <v>7</v>
      </c>
      <c r="C45" s="24">
        <f t="shared" ref="C45:S45" si="3">C9/C$31</f>
        <v>7.6665566986035239E-4</v>
      </c>
      <c r="D45" s="24">
        <f t="shared" si="3"/>
        <v>5.7204606163391986E-3</v>
      </c>
      <c r="E45" s="24">
        <f t="shared" si="3"/>
        <v>7.6933196806428863E-3</v>
      </c>
      <c r="F45" s="24">
        <f t="shared" si="3"/>
        <v>0.4490784371424863</v>
      </c>
      <c r="G45" s="24">
        <f t="shared" si="3"/>
        <v>2.8353983507785268E-2</v>
      </c>
      <c r="H45" s="24">
        <f t="shared" si="3"/>
        <v>4.5581382902152171E-3</v>
      </c>
      <c r="I45" s="24">
        <f t="shared" si="3"/>
        <v>6.9409136949931081E-3</v>
      </c>
      <c r="J45" s="24">
        <f t="shared" si="3"/>
        <v>1.5523501563287311E-2</v>
      </c>
      <c r="K45" s="24">
        <f t="shared" si="3"/>
        <v>1.5654217388632494E-3</v>
      </c>
      <c r="L45" s="24">
        <f t="shared" si="3"/>
        <v>2.9102251285704223E-2</v>
      </c>
      <c r="M45" s="24">
        <f t="shared" si="3"/>
        <v>2.841599480567837E-3</v>
      </c>
      <c r="N45" s="24">
        <f t="shared" si="3"/>
        <v>4.1592603237976889E-3</v>
      </c>
      <c r="O45" s="24">
        <f t="shared" si="3"/>
        <v>4.8464720481040799E-3</v>
      </c>
      <c r="P45" s="24">
        <f t="shared" si="3"/>
        <v>1.9834505746814023E-2</v>
      </c>
      <c r="Q45" s="24">
        <f t="shared" si="3"/>
        <v>9.323834086421616E-3</v>
      </c>
      <c r="R45" s="24">
        <f t="shared" si="3"/>
        <v>2.1062960464734708E-2</v>
      </c>
      <c r="S45" s="24">
        <f t="shared" si="3"/>
        <v>3.0692286162561394E-2</v>
      </c>
      <c r="T45" s="21"/>
    </row>
    <row r="46" spans="1:20" ht="15.5" x14ac:dyDescent="0.35">
      <c r="A46" s="23">
        <v>5</v>
      </c>
      <c r="B46" s="5" t="s">
        <v>8</v>
      </c>
      <c r="C46" s="24">
        <f t="shared" ref="C46:S46" si="4">C10/C$31</f>
        <v>8.8051057149151555E-5</v>
      </c>
      <c r="D46" s="24">
        <f t="shared" si="4"/>
        <v>5.1130903761650653E-4</v>
      </c>
      <c r="E46" s="24">
        <f t="shared" si="4"/>
        <v>4.1726669503138055E-4</v>
      </c>
      <c r="F46" s="24">
        <f t="shared" si="4"/>
        <v>6.0071098627122556E-4</v>
      </c>
      <c r="G46" s="24">
        <f t="shared" si="4"/>
        <v>2.9281882341765649E-2</v>
      </c>
      <c r="H46" s="24">
        <f t="shared" si="4"/>
        <v>1.3562390010734483E-4</v>
      </c>
      <c r="I46" s="24">
        <f t="shared" si="4"/>
        <v>2.4229361694716019E-4</v>
      </c>
      <c r="J46" s="24">
        <f t="shared" si="4"/>
        <v>8.5325954514591049E-4</v>
      </c>
      <c r="K46" s="24">
        <f t="shared" si="4"/>
        <v>4.8565764474641698E-5</v>
      </c>
      <c r="L46" s="24">
        <f t="shared" si="4"/>
        <v>3.1696392785879091E-4</v>
      </c>
      <c r="M46" s="24">
        <f t="shared" si="4"/>
        <v>7.3622567187272661E-5</v>
      </c>
      <c r="N46" s="24">
        <f t="shared" si="4"/>
        <v>5.0102498816989473E-5</v>
      </c>
      <c r="O46" s="24">
        <f t="shared" si="4"/>
        <v>1.3122238593847183E-3</v>
      </c>
      <c r="P46" s="24">
        <f t="shared" si="4"/>
        <v>2.7626783258691955E-3</v>
      </c>
      <c r="Q46" s="24">
        <f t="shared" si="4"/>
        <v>6.1330109123079876E-4</v>
      </c>
      <c r="R46" s="24">
        <f t="shared" si="4"/>
        <v>4.2115790869288201E-3</v>
      </c>
      <c r="S46" s="24">
        <f t="shared" si="4"/>
        <v>4.7984458557842448E-3</v>
      </c>
      <c r="T46" s="21"/>
    </row>
    <row r="47" spans="1:20" ht="15.5" x14ac:dyDescent="0.35">
      <c r="A47" s="23">
        <v>6</v>
      </c>
      <c r="B47" s="5" t="s">
        <v>9</v>
      </c>
      <c r="C47" s="24">
        <f t="shared" ref="C47:S47" si="5">C11/C$31</f>
        <v>4.2941489216989023E-3</v>
      </c>
      <c r="D47" s="24">
        <f t="shared" si="5"/>
        <v>1.2174588285777417E-2</v>
      </c>
      <c r="E47" s="24">
        <f t="shared" si="5"/>
        <v>6.9459315155138339E-4</v>
      </c>
      <c r="F47" s="24">
        <f t="shared" si="5"/>
        <v>4.2278139507422242E-4</v>
      </c>
      <c r="G47" s="24">
        <f t="shared" si="5"/>
        <v>1.2238454287263818E-2</v>
      </c>
      <c r="H47" s="24">
        <f t="shared" si="5"/>
        <v>1.6131369245973637E-2</v>
      </c>
      <c r="I47" s="24">
        <f t="shared" si="5"/>
        <v>6.2072288214175828E-3</v>
      </c>
      <c r="J47" s="24">
        <f t="shared" si="5"/>
        <v>4.3829503983787354E-3</v>
      </c>
      <c r="K47" s="24">
        <f t="shared" si="5"/>
        <v>3.1860151966407343E-5</v>
      </c>
      <c r="L47" s="24">
        <f t="shared" si="5"/>
        <v>1.7212455674412166E-3</v>
      </c>
      <c r="M47" s="24">
        <f t="shared" si="5"/>
        <v>5.0385216596250731E-3</v>
      </c>
      <c r="N47" s="24">
        <f t="shared" si="5"/>
        <v>8.2297605827136633E-2</v>
      </c>
      <c r="O47" s="24">
        <f t="shared" si="5"/>
        <v>5.4957166762288874E-3</v>
      </c>
      <c r="P47" s="24">
        <f t="shared" si="5"/>
        <v>5.4036332768539828E-2</v>
      </c>
      <c r="Q47" s="24">
        <f t="shared" si="5"/>
        <v>7.6545875281312245E-3</v>
      </c>
      <c r="R47" s="24">
        <f t="shared" si="5"/>
        <v>2.0683096341120176E-3</v>
      </c>
      <c r="S47" s="24">
        <f t="shared" si="5"/>
        <v>9.6634098516920359E-3</v>
      </c>
      <c r="T47" s="21"/>
    </row>
    <row r="48" spans="1:20" ht="15.5" x14ac:dyDescent="0.35">
      <c r="A48" s="23">
        <v>7</v>
      </c>
      <c r="B48" s="5" t="s">
        <v>10</v>
      </c>
      <c r="C48" s="24">
        <f t="shared" ref="C48:S48" si="6">C12/C$31</f>
        <v>1.3295743301350266E-3</v>
      </c>
      <c r="D48" s="24">
        <f t="shared" si="6"/>
        <v>4.5484440857486638E-3</v>
      </c>
      <c r="E48" s="24">
        <f t="shared" si="6"/>
        <v>7.6651197443785429E-4</v>
      </c>
      <c r="F48" s="24">
        <f t="shared" si="6"/>
        <v>1.0586030717031898E-3</v>
      </c>
      <c r="G48" s="24">
        <f t="shared" si="6"/>
        <v>1.1266027954905803E-3</v>
      </c>
      <c r="H48" s="24">
        <f t="shared" si="6"/>
        <v>8.4040705133047193E-4</v>
      </c>
      <c r="I48" s="24">
        <f t="shared" si="6"/>
        <v>8.1771892070470632E-3</v>
      </c>
      <c r="J48" s="24">
        <f t="shared" si="6"/>
        <v>3.4396369322770175E-2</v>
      </c>
      <c r="K48" s="24">
        <f t="shared" si="6"/>
        <v>4.1276900022236002E-5</v>
      </c>
      <c r="L48" s="24">
        <f t="shared" si="6"/>
        <v>5.7037739659290701E-4</v>
      </c>
      <c r="M48" s="24">
        <f t="shared" si="6"/>
        <v>2.908501618876048E-3</v>
      </c>
      <c r="N48" s="24">
        <f t="shared" si="6"/>
        <v>1.5492448460032065E-3</v>
      </c>
      <c r="O48" s="24">
        <f t="shared" si="6"/>
        <v>1.7009312189973941E-2</v>
      </c>
      <c r="P48" s="24">
        <f t="shared" si="6"/>
        <v>3.1400243127141336E-3</v>
      </c>
      <c r="Q48" s="24">
        <f t="shared" si="6"/>
        <v>1.4974921783081029E-3</v>
      </c>
      <c r="R48" s="24">
        <f t="shared" si="6"/>
        <v>6.7911459415779529E-3</v>
      </c>
      <c r="S48" s="24">
        <f t="shared" si="6"/>
        <v>6.5485896642372499E-3</v>
      </c>
      <c r="T48" s="21"/>
    </row>
    <row r="49" spans="1:20" ht="15.5" x14ac:dyDescent="0.35">
      <c r="A49" s="23">
        <v>8</v>
      </c>
      <c r="B49" s="5" t="s">
        <v>11</v>
      </c>
      <c r="C49" s="24">
        <f t="shared" ref="C49:S49" si="7">C13/C$31</f>
        <v>2.2925139245337338E-3</v>
      </c>
      <c r="D49" s="24">
        <f t="shared" si="7"/>
        <v>4.784375273805299E-2</v>
      </c>
      <c r="E49" s="24">
        <f t="shared" si="7"/>
        <v>9.4276452615699759E-3</v>
      </c>
      <c r="F49" s="24">
        <f t="shared" si="7"/>
        <v>5.2444113082441809E-4</v>
      </c>
      <c r="G49" s="24">
        <f t="shared" si="7"/>
        <v>2.6503394986269333E-2</v>
      </c>
      <c r="H49" s="24">
        <f t="shared" si="7"/>
        <v>4.2703023235837814E-2</v>
      </c>
      <c r="I49" s="24">
        <f t="shared" si="7"/>
        <v>3.2257935230827907E-2</v>
      </c>
      <c r="J49" s="24">
        <f t="shared" si="7"/>
        <v>6.1072570746778763E-2</v>
      </c>
      <c r="K49" s="24">
        <f t="shared" si="7"/>
        <v>5.7570829786618568E-4</v>
      </c>
      <c r="L49" s="24">
        <f t="shared" si="7"/>
        <v>7.3674268184371712E-3</v>
      </c>
      <c r="M49" s="24">
        <f t="shared" si="7"/>
        <v>4.8157915928122895E-3</v>
      </c>
      <c r="N49" s="24">
        <f t="shared" si="7"/>
        <v>3.4321347295114902E-3</v>
      </c>
      <c r="O49" s="24">
        <f t="shared" si="7"/>
        <v>2.0983382460489915E-2</v>
      </c>
      <c r="P49" s="24">
        <f t="shared" si="7"/>
        <v>7.3139034586635843E-2</v>
      </c>
      <c r="Q49" s="24">
        <f t="shared" si="7"/>
        <v>2.2444199166622138E-2</v>
      </c>
      <c r="R49" s="24">
        <f t="shared" si="7"/>
        <v>1.9862364468728987E-2</v>
      </c>
      <c r="S49" s="24">
        <f t="shared" si="7"/>
        <v>1.0226838309185774E-2</v>
      </c>
      <c r="T49" s="21"/>
    </row>
    <row r="50" spans="1:20" ht="15.5" x14ac:dyDescent="0.35">
      <c r="A50" s="23">
        <v>9</v>
      </c>
      <c r="B50" s="5" t="s">
        <v>12</v>
      </c>
      <c r="C50" s="24">
        <f t="shared" ref="C50:S50" si="8">C14/C$31</f>
        <v>3.2525476788464826E-4</v>
      </c>
      <c r="D50" s="24">
        <f t="shared" si="8"/>
        <v>1.1858468714117368E-3</v>
      </c>
      <c r="E50" s="24">
        <f t="shared" si="8"/>
        <v>1.6104510385236272E-3</v>
      </c>
      <c r="F50" s="24">
        <f t="shared" si="8"/>
        <v>4.1731047254091894E-4</v>
      </c>
      <c r="G50" s="24">
        <f t="shared" si="8"/>
        <v>1.5190598886432915E-2</v>
      </c>
      <c r="H50" s="24">
        <f t="shared" si="8"/>
        <v>4.3977195389565005E-3</v>
      </c>
      <c r="I50" s="24">
        <f t="shared" si="8"/>
        <v>7.0924657455379595E-3</v>
      </c>
      <c r="J50" s="24">
        <f t="shared" si="8"/>
        <v>8.7970563862769299E-3</v>
      </c>
      <c r="K50" s="24">
        <f t="shared" si="8"/>
        <v>3.0581737685949587E-4</v>
      </c>
      <c r="L50" s="24">
        <f t="shared" si="8"/>
        <v>3.4338565035354264E-3</v>
      </c>
      <c r="M50" s="24">
        <f t="shared" si="8"/>
        <v>3.1205488919426759E-3</v>
      </c>
      <c r="N50" s="24">
        <f t="shared" si="8"/>
        <v>2.1260712404994574E-3</v>
      </c>
      <c r="O50" s="24">
        <f t="shared" si="8"/>
        <v>6.4393820848362192E-3</v>
      </c>
      <c r="P50" s="24">
        <f t="shared" si="8"/>
        <v>7.7603164036552513E-2</v>
      </c>
      <c r="Q50" s="24">
        <f t="shared" si="8"/>
        <v>2.8067832150151774E-2</v>
      </c>
      <c r="R50" s="24">
        <f t="shared" si="8"/>
        <v>2.9325219661971682E-2</v>
      </c>
      <c r="S50" s="24">
        <f t="shared" si="8"/>
        <v>2.3556729835762482E-2</v>
      </c>
      <c r="T50" s="21"/>
    </row>
    <row r="51" spans="1:20" ht="15.5" x14ac:dyDescent="0.35">
      <c r="A51" s="23">
        <v>10</v>
      </c>
      <c r="B51" s="5" t="s">
        <v>13</v>
      </c>
      <c r="C51" s="24">
        <f t="shared" ref="C51:S51" si="9">C15/C$31</f>
        <v>4.7330360475213965E-4</v>
      </c>
      <c r="D51" s="24">
        <f t="shared" si="9"/>
        <v>5.519368161989802E-3</v>
      </c>
      <c r="E51" s="24">
        <f t="shared" si="9"/>
        <v>8.0128899902864592E-3</v>
      </c>
      <c r="F51" s="24">
        <f t="shared" si="9"/>
        <v>2.0978040816673998E-3</v>
      </c>
      <c r="G51" s="24">
        <f t="shared" si="9"/>
        <v>6.5360230815709091E-3</v>
      </c>
      <c r="H51" s="24">
        <f t="shared" si="9"/>
        <v>1.3527079749330279E-2</v>
      </c>
      <c r="I51" s="24">
        <f t="shared" si="9"/>
        <v>2.4519192391183022E-2</v>
      </c>
      <c r="J51" s="24">
        <f t="shared" si="9"/>
        <v>3.5556983562135797E-2</v>
      </c>
      <c r="K51" s="24">
        <f t="shared" si="9"/>
        <v>9.9810877124088121E-4</v>
      </c>
      <c r="L51" s="24">
        <f t="shared" si="9"/>
        <v>0.15367962748171102</v>
      </c>
      <c r="M51" s="24">
        <f t="shared" si="9"/>
        <v>3.308831008063149E-2</v>
      </c>
      <c r="N51" s="24">
        <f t="shared" si="9"/>
        <v>4.5967294661819195E-2</v>
      </c>
      <c r="O51" s="24">
        <f t="shared" si="9"/>
        <v>0.13583709922229353</v>
      </c>
      <c r="P51" s="24">
        <f t="shared" si="9"/>
        <v>5.3328818815644156E-2</v>
      </c>
      <c r="Q51" s="24">
        <f t="shared" si="9"/>
        <v>2.4038188898187426E-2</v>
      </c>
      <c r="R51" s="24">
        <f t="shared" si="9"/>
        <v>2.2006249721804573E-2</v>
      </c>
      <c r="S51" s="24">
        <f t="shared" si="9"/>
        <v>2.5720037595448029E-2</v>
      </c>
      <c r="T51" s="21"/>
    </row>
    <row r="52" spans="1:20" ht="15.5" x14ac:dyDescent="0.35">
      <c r="A52" s="23">
        <v>11</v>
      </c>
      <c r="B52" s="5" t="s">
        <v>14</v>
      </c>
      <c r="C52" s="24">
        <f t="shared" ref="C52:S52" si="10">C16/C$31</f>
        <v>1.6087615859217214E-2</v>
      </c>
      <c r="D52" s="24">
        <f t="shared" si="10"/>
        <v>2.1922728261406409E-2</v>
      </c>
      <c r="E52" s="24">
        <f t="shared" si="10"/>
        <v>1.2568215047574443E-2</v>
      </c>
      <c r="F52" s="24">
        <f t="shared" si="10"/>
        <v>1.9641540197635619E-2</v>
      </c>
      <c r="G52" s="24">
        <f t="shared" si="10"/>
        <v>9.8008591837701383E-3</v>
      </c>
      <c r="H52" s="24">
        <f t="shared" si="10"/>
        <v>1.2362788302861536E-2</v>
      </c>
      <c r="I52" s="24">
        <f t="shared" si="10"/>
        <v>5.1652083972061141E-2</v>
      </c>
      <c r="J52" s="24">
        <f t="shared" si="10"/>
        <v>2.2158803457131667E-2</v>
      </c>
      <c r="K52" s="24">
        <f t="shared" si="10"/>
        <v>9.8720065213241219E-3</v>
      </c>
      <c r="L52" s="24">
        <f t="shared" si="10"/>
        <v>1.5018818360810867E-2</v>
      </c>
      <c r="M52" s="24">
        <f t="shared" si="10"/>
        <v>8.1240804504369074E-2</v>
      </c>
      <c r="N52" s="24">
        <f t="shared" si="10"/>
        <v>2.0820605650363828E-2</v>
      </c>
      <c r="O52" s="24">
        <f t="shared" si="10"/>
        <v>4.6311506658140135E-2</v>
      </c>
      <c r="P52" s="24">
        <f t="shared" si="10"/>
        <v>7.2382643864977812E-3</v>
      </c>
      <c r="Q52" s="24">
        <f t="shared" si="10"/>
        <v>6.6296504305335202E-3</v>
      </c>
      <c r="R52" s="24">
        <f t="shared" si="10"/>
        <v>1.3617229062766759E-2</v>
      </c>
      <c r="S52" s="24">
        <f t="shared" si="10"/>
        <v>4.1001870709403497E-2</v>
      </c>
      <c r="T52" s="21"/>
    </row>
    <row r="53" spans="1:20" ht="15.5" x14ac:dyDescent="0.35">
      <c r="A53" s="23">
        <v>12</v>
      </c>
      <c r="B53" s="5" t="s">
        <v>15</v>
      </c>
      <c r="C53" s="24">
        <f t="shared" ref="C53:S53" si="11">C17/C$31</f>
        <v>1.4667758068414682E-5</v>
      </c>
      <c r="D53" s="24">
        <f t="shared" si="11"/>
        <v>1.0407070469127498E-2</v>
      </c>
      <c r="E53" s="24">
        <f t="shared" si="11"/>
        <v>1.9349391098513913E-3</v>
      </c>
      <c r="F53" s="24">
        <f t="shared" si="11"/>
        <v>3.5482539033179627E-5</v>
      </c>
      <c r="G53" s="24">
        <f t="shared" si="11"/>
        <v>5.4909826749355182E-3</v>
      </c>
      <c r="H53" s="24">
        <f t="shared" si="11"/>
        <v>1.3072246067034117E-2</v>
      </c>
      <c r="I53" s="24">
        <f t="shared" si="11"/>
        <v>3.1613215359411292E-2</v>
      </c>
      <c r="J53" s="24">
        <f t="shared" si="11"/>
        <v>8.3063023328616998E-3</v>
      </c>
      <c r="K53" s="24">
        <f t="shared" si="11"/>
        <v>1.5576815306785783E-3</v>
      </c>
      <c r="L53" s="24">
        <f t="shared" si="11"/>
        <v>9.3582041894513298E-3</v>
      </c>
      <c r="M53" s="24">
        <f t="shared" si="11"/>
        <v>8.950472557440501E-3</v>
      </c>
      <c r="N53" s="24">
        <f t="shared" si="11"/>
        <v>4.2493102083432212E-3</v>
      </c>
      <c r="O53" s="24">
        <f t="shared" si="11"/>
        <v>1.6352943369653924E-2</v>
      </c>
      <c r="P53" s="24">
        <f t="shared" si="11"/>
        <v>7.5981789930610732E-3</v>
      </c>
      <c r="Q53" s="24">
        <f t="shared" si="11"/>
        <v>1.7317999477852224E-2</v>
      </c>
      <c r="R53" s="24">
        <f t="shared" si="11"/>
        <v>9.7120631373059339E-3</v>
      </c>
      <c r="S53" s="24">
        <f t="shared" si="11"/>
        <v>5.156814281578817E-2</v>
      </c>
      <c r="T53" s="21"/>
    </row>
    <row r="54" spans="1:20" ht="15.5" x14ac:dyDescent="0.35">
      <c r="A54" s="23">
        <v>13</v>
      </c>
      <c r="B54" s="5" t="s">
        <v>16</v>
      </c>
      <c r="C54" s="24">
        <f t="shared" ref="C54:S54" si="12">C18/C$31</f>
        <v>2.4866923922170522E-3</v>
      </c>
      <c r="D54" s="24">
        <f t="shared" si="12"/>
        <v>3.8067293740457087E-2</v>
      </c>
      <c r="E54" s="24">
        <f t="shared" si="12"/>
        <v>8.8134708134405028E-3</v>
      </c>
      <c r="F54" s="24">
        <f t="shared" si="12"/>
        <v>1.7627400749329409E-2</v>
      </c>
      <c r="G54" s="24">
        <f t="shared" si="12"/>
        <v>2.2267573986755725E-2</v>
      </c>
      <c r="H54" s="24">
        <f t="shared" si="12"/>
        <v>4.2410714117145566E-2</v>
      </c>
      <c r="I54" s="24">
        <f t="shared" si="12"/>
        <v>2.4844968494828264E-2</v>
      </c>
      <c r="J54" s="24">
        <f t="shared" si="12"/>
        <v>4.0169250873444175E-2</v>
      </c>
      <c r="K54" s="24">
        <f t="shared" si="12"/>
        <v>9.2256511405295705E-4</v>
      </c>
      <c r="L54" s="24">
        <f t="shared" si="12"/>
        <v>7.5764741563002877E-2</v>
      </c>
      <c r="M54" s="24">
        <f t="shared" si="12"/>
        <v>4.5803574423002522E-2</v>
      </c>
      <c r="N54" s="24">
        <f t="shared" si="12"/>
        <v>4.0639632159900754E-2</v>
      </c>
      <c r="O54" s="24">
        <f t="shared" si="12"/>
        <v>5.6515810242621776E-2</v>
      </c>
      <c r="P54" s="24">
        <f t="shared" si="12"/>
        <v>6.5781411291614314E-2</v>
      </c>
      <c r="Q54" s="24">
        <f t="shared" si="12"/>
        <v>4.635532094595015E-2</v>
      </c>
      <c r="R54" s="24">
        <f t="shared" si="12"/>
        <v>7.4053230851290022E-2</v>
      </c>
      <c r="S54" s="24">
        <f t="shared" si="12"/>
        <v>3.841462362702245E-2</v>
      </c>
      <c r="T54" s="21"/>
    </row>
    <row r="55" spans="1:20" ht="15.5" x14ac:dyDescent="0.35">
      <c r="A55" s="23">
        <v>14</v>
      </c>
      <c r="B55" s="5" t="s">
        <v>17</v>
      </c>
      <c r="C55" s="24">
        <f t="shared" ref="C55:S55" si="13">C19/C$31</f>
        <v>2.2016808777018611E-4</v>
      </c>
      <c r="D55" s="24">
        <f t="shared" si="13"/>
        <v>1.5048744374637746E-3</v>
      </c>
      <c r="E55" s="24">
        <f t="shared" si="13"/>
        <v>3.6382672305646635E-4</v>
      </c>
      <c r="F55" s="24">
        <f t="shared" si="13"/>
        <v>2.2914053803380861E-4</v>
      </c>
      <c r="G55" s="24">
        <f t="shared" si="13"/>
        <v>3.0369181056957508E-3</v>
      </c>
      <c r="H55" s="24">
        <f t="shared" si="13"/>
        <v>3.0028651676959568E-4</v>
      </c>
      <c r="I55" s="24">
        <f t="shared" si="13"/>
        <v>3.7046310746354454E-4</v>
      </c>
      <c r="J55" s="24">
        <f t="shared" si="13"/>
        <v>2.3328752755926163E-3</v>
      </c>
      <c r="K55" s="24">
        <f t="shared" si="13"/>
        <v>8.0578329156608816E-5</v>
      </c>
      <c r="L55" s="24">
        <f t="shared" si="13"/>
        <v>2.0275943237823824E-2</v>
      </c>
      <c r="M55" s="24">
        <f t="shared" si="13"/>
        <v>9.7323853177360168E-4</v>
      </c>
      <c r="N55" s="24">
        <f t="shared" si="13"/>
        <v>5.8359750697117609E-3</v>
      </c>
      <c r="O55" s="24">
        <f t="shared" si="13"/>
        <v>4.4702032603190795E-3</v>
      </c>
      <c r="P55" s="24">
        <f t="shared" si="13"/>
        <v>1.4095076374330568E-3</v>
      </c>
      <c r="Q55" s="24">
        <f t="shared" si="13"/>
        <v>6.9987119836152579E-4</v>
      </c>
      <c r="R55" s="24">
        <f t="shared" si="13"/>
        <v>3.4559761177366784E-3</v>
      </c>
      <c r="S55" s="24">
        <f t="shared" si="13"/>
        <v>2.1103777190993085E-4</v>
      </c>
      <c r="T55" s="21"/>
    </row>
    <row r="56" spans="1:20" ht="15.5" x14ac:dyDescent="0.35">
      <c r="A56" s="23">
        <v>15</v>
      </c>
      <c r="B56" s="5" t="s">
        <v>18</v>
      </c>
      <c r="C56" s="24">
        <f t="shared" ref="C56:S56" si="14">C20/C$31</f>
        <v>0</v>
      </c>
      <c r="D56" s="24">
        <f t="shared" si="14"/>
        <v>7.707444685349969E-4</v>
      </c>
      <c r="E56" s="24">
        <f t="shared" si="14"/>
        <v>4.0571632230146593E-4</v>
      </c>
      <c r="F56" s="24">
        <f t="shared" si="14"/>
        <v>7.5824164481211784E-5</v>
      </c>
      <c r="G56" s="24">
        <f t="shared" si="14"/>
        <v>9.7645093317291634E-4</v>
      </c>
      <c r="H56" s="24">
        <f t="shared" si="14"/>
        <v>3.2198974494134815E-4</v>
      </c>
      <c r="I56" s="24">
        <f t="shared" si="14"/>
        <v>7.0897910066300266E-4</v>
      </c>
      <c r="J56" s="24">
        <f t="shared" si="14"/>
        <v>4.6589856843055359E-3</v>
      </c>
      <c r="K56" s="24">
        <f t="shared" si="14"/>
        <v>3.9026075775322834E-5</v>
      </c>
      <c r="L56" s="24">
        <f t="shared" si="14"/>
        <v>4.4520419341989337E-4</v>
      </c>
      <c r="M56" s="24">
        <f t="shared" si="14"/>
        <v>6.3089343306249072E-3</v>
      </c>
      <c r="N56" s="24">
        <f t="shared" si="14"/>
        <v>3.2222157236320153E-5</v>
      </c>
      <c r="O56" s="24">
        <f t="shared" si="14"/>
        <v>4.2940631260137401E-3</v>
      </c>
      <c r="P56" s="24">
        <f t="shared" si="14"/>
        <v>5.6657113961087824E-3</v>
      </c>
      <c r="Q56" s="24">
        <f t="shared" si="14"/>
        <v>1.3156468813883538E-2</v>
      </c>
      <c r="R56" s="24">
        <f t="shared" si="14"/>
        <v>4.2716254491294318E-3</v>
      </c>
      <c r="S56" s="24">
        <f t="shared" si="14"/>
        <v>2.7846541053514872E-3</v>
      </c>
      <c r="T56" s="21"/>
    </row>
    <row r="57" spans="1:20" ht="15.5" x14ac:dyDescent="0.35">
      <c r="A57" s="23">
        <v>16</v>
      </c>
      <c r="B57" s="5" t="s">
        <v>19</v>
      </c>
      <c r="C57" s="24">
        <f t="shared" ref="C57:S57" si="15">C21/C$31</f>
        <v>2.6337949345973075E-5</v>
      </c>
      <c r="D57" s="24">
        <f t="shared" si="15"/>
        <v>9.6051983196080066E-4</v>
      </c>
      <c r="E57" s="24">
        <f t="shared" si="15"/>
        <v>3.6830197469109056E-4</v>
      </c>
      <c r="F57" s="24">
        <f t="shared" si="15"/>
        <v>5.3614777103908863E-6</v>
      </c>
      <c r="G57" s="24">
        <f t="shared" si="15"/>
        <v>1.1672769526624597E-4</v>
      </c>
      <c r="H57" s="24">
        <f t="shared" si="15"/>
        <v>1.2204736484678816E-4</v>
      </c>
      <c r="I57" s="24">
        <f t="shared" si="15"/>
        <v>1.1691627958843656E-3</v>
      </c>
      <c r="J57" s="24">
        <f t="shared" si="15"/>
        <v>3.9283121841969726E-3</v>
      </c>
      <c r="K57" s="24">
        <f t="shared" si="15"/>
        <v>3.478883387092063E-5</v>
      </c>
      <c r="L57" s="24">
        <f t="shared" si="15"/>
        <v>5.5118932693289169E-5</v>
      </c>
      <c r="M57" s="24">
        <f t="shared" si="15"/>
        <v>1.8131921416745548E-3</v>
      </c>
      <c r="N57" s="24">
        <f t="shared" si="15"/>
        <v>1.2258627781798362E-3</v>
      </c>
      <c r="O57" s="24">
        <f t="shared" si="15"/>
        <v>2.4749060159306902E-3</v>
      </c>
      <c r="P57" s="24">
        <f t="shared" si="15"/>
        <v>7.0745816717846773E-3</v>
      </c>
      <c r="Q57" s="24">
        <f t="shared" si="15"/>
        <v>7.4821035548658594E-4</v>
      </c>
      <c r="R57" s="24">
        <f t="shared" si="15"/>
        <v>4.8911482350691062E-3</v>
      </c>
      <c r="S57" s="24">
        <f t="shared" si="15"/>
        <v>4.1355291378050163E-3</v>
      </c>
      <c r="T57" s="21"/>
    </row>
    <row r="58" spans="1:20" ht="15.5" x14ac:dyDescent="0.35">
      <c r="A58" s="23">
        <v>17</v>
      </c>
      <c r="B58" s="5" t="s">
        <v>20</v>
      </c>
      <c r="C58" s="24">
        <f t="shared" ref="C58:S58" si="16">C22/C$31</f>
        <v>3.8733787876749857E-4</v>
      </c>
      <c r="D58" s="24">
        <f t="shared" si="16"/>
        <v>3.6863162667646106E-4</v>
      </c>
      <c r="E58" s="24">
        <f t="shared" si="16"/>
        <v>4.1740829824724209E-4</v>
      </c>
      <c r="F58" s="24">
        <f t="shared" si="16"/>
        <v>8.7186646879253659E-4</v>
      </c>
      <c r="G58" s="24">
        <f t="shared" si="16"/>
        <v>2.8051324963524202E-3</v>
      </c>
      <c r="H58" s="24">
        <f t="shared" si="16"/>
        <v>4.6238210461452432E-3</v>
      </c>
      <c r="I58" s="24">
        <f t="shared" si="16"/>
        <v>1.477860277139021E-3</v>
      </c>
      <c r="J58" s="24">
        <f t="shared" si="16"/>
        <v>5.8279475018082815E-3</v>
      </c>
      <c r="K58" s="24">
        <f t="shared" si="16"/>
        <v>2.3937722170426083E-4</v>
      </c>
      <c r="L58" s="24">
        <f t="shared" si="16"/>
        <v>1.9353794363052006E-2</v>
      </c>
      <c r="M58" s="24">
        <f t="shared" si="16"/>
        <v>8.3328586918430343E-4</v>
      </c>
      <c r="N58" s="24">
        <f t="shared" si="16"/>
        <v>2.5880863656360664E-3</v>
      </c>
      <c r="O58" s="24">
        <f t="shared" si="16"/>
        <v>3.4398426921437297E-3</v>
      </c>
      <c r="P58" s="24">
        <f t="shared" si="16"/>
        <v>4.2280988878453411E-3</v>
      </c>
      <c r="Q58" s="24">
        <f t="shared" si="16"/>
        <v>5.2758462133989407E-3</v>
      </c>
      <c r="R58" s="24">
        <f t="shared" si="16"/>
        <v>6.5377149502423978E-3</v>
      </c>
      <c r="S58" s="24">
        <f t="shared" si="16"/>
        <v>1.9355426789902114E-2</v>
      </c>
      <c r="T58" s="21"/>
    </row>
    <row r="59" spans="1:20" ht="12.5" x14ac:dyDescent="0.25">
      <c r="C59" s="21"/>
      <c r="D59" s="21"/>
      <c r="E59" s="21"/>
      <c r="F59" s="21"/>
      <c r="G59" s="21"/>
      <c r="H59" s="21"/>
      <c r="I59" s="21"/>
      <c r="J59" s="21"/>
      <c r="K59" s="21"/>
      <c r="L59" s="21"/>
      <c r="M59" s="21"/>
      <c r="N59" s="21"/>
      <c r="O59" s="21"/>
      <c r="P59" s="21"/>
      <c r="Q59" s="21"/>
      <c r="R59" s="21"/>
      <c r="S59" s="21"/>
      <c r="T59" s="21"/>
    </row>
    <row r="60" spans="1:20" ht="12.5" x14ac:dyDescent="0.25">
      <c r="C60" s="21"/>
      <c r="D60" s="21"/>
      <c r="E60" s="21"/>
      <c r="F60" s="21"/>
      <c r="G60" s="21"/>
      <c r="H60" s="21"/>
      <c r="I60" s="21"/>
      <c r="J60" s="21"/>
      <c r="K60" s="21"/>
      <c r="L60" s="21"/>
      <c r="M60" s="21"/>
      <c r="N60" s="21"/>
      <c r="O60" s="21"/>
      <c r="P60" s="21"/>
      <c r="Q60" s="21"/>
      <c r="R60" s="21"/>
      <c r="S60" s="21"/>
      <c r="T60" s="21"/>
    </row>
    <row r="61" spans="1:20" ht="12.5" x14ac:dyDescent="0.25">
      <c r="C61" s="21"/>
      <c r="D61" s="21"/>
      <c r="E61" s="21"/>
      <c r="F61" s="21"/>
      <c r="G61" s="21"/>
      <c r="H61" s="21"/>
      <c r="I61" s="21"/>
      <c r="J61" s="21"/>
      <c r="K61" s="21"/>
      <c r="L61" s="21"/>
      <c r="M61" s="21"/>
      <c r="N61" s="21"/>
      <c r="O61" s="21"/>
      <c r="P61" s="21"/>
      <c r="Q61" s="21"/>
      <c r="R61" s="21"/>
      <c r="S61" s="21"/>
      <c r="T61" s="21"/>
    </row>
    <row r="62" spans="1:20" ht="12.5" x14ac:dyDescent="0.25">
      <c r="C62" s="21"/>
      <c r="D62" s="21"/>
      <c r="E62" s="21"/>
      <c r="F62" s="21"/>
      <c r="G62" s="21"/>
      <c r="H62" s="21"/>
      <c r="I62" s="21"/>
      <c r="J62" s="21"/>
      <c r="K62" s="21"/>
      <c r="L62" s="21"/>
      <c r="M62" s="21"/>
      <c r="N62" s="21"/>
      <c r="O62" s="21"/>
      <c r="P62" s="21"/>
      <c r="Q62" s="21"/>
      <c r="R62" s="21"/>
      <c r="S62" s="21"/>
      <c r="T62" s="21"/>
    </row>
    <row r="63" spans="1:20" ht="12.5" x14ac:dyDescent="0.25">
      <c r="A63" s="106" t="s">
        <v>71</v>
      </c>
      <c r="B63" s="107"/>
      <c r="C63" s="21"/>
      <c r="D63" s="21"/>
      <c r="E63" s="21"/>
      <c r="F63" s="21"/>
      <c r="G63" s="21"/>
      <c r="H63" s="21"/>
      <c r="I63" s="21"/>
      <c r="J63" s="21"/>
      <c r="K63" s="21"/>
      <c r="L63" s="21"/>
      <c r="M63" s="21"/>
      <c r="N63" s="21"/>
      <c r="O63" s="21"/>
      <c r="P63" s="21"/>
      <c r="Q63" s="21"/>
      <c r="R63" s="21"/>
      <c r="S63" s="21"/>
      <c r="T63" s="21"/>
    </row>
    <row r="64" spans="1:20" ht="12.5" x14ac:dyDescent="0.25">
      <c r="A64" s="107"/>
      <c r="B64" s="107"/>
      <c r="C64" s="21"/>
      <c r="D64" s="21"/>
      <c r="E64" s="21"/>
      <c r="F64" s="21"/>
      <c r="G64" s="21"/>
      <c r="H64" s="21"/>
      <c r="I64" s="21"/>
      <c r="J64" s="21"/>
      <c r="K64" s="21"/>
      <c r="L64" s="21"/>
      <c r="M64" s="21"/>
      <c r="N64" s="21"/>
      <c r="O64" s="21"/>
      <c r="P64" s="21"/>
      <c r="Q64" s="21"/>
      <c r="R64" s="21"/>
      <c r="S64" s="21"/>
      <c r="T64" s="21"/>
    </row>
    <row r="65" spans="1:20" ht="15.5" x14ac:dyDescent="0.35">
      <c r="A65" s="85" t="s">
        <v>2</v>
      </c>
      <c r="B65" s="108" t="s">
        <v>3</v>
      </c>
      <c r="C65" s="22">
        <v>1</v>
      </c>
      <c r="D65" s="22">
        <v>2</v>
      </c>
      <c r="E65" s="22">
        <v>3</v>
      </c>
      <c r="F65" s="22">
        <v>4</v>
      </c>
      <c r="G65" s="22">
        <v>5</v>
      </c>
      <c r="H65" s="22">
        <v>6</v>
      </c>
      <c r="I65" s="22">
        <v>7</v>
      </c>
      <c r="J65" s="22">
        <v>8</v>
      </c>
      <c r="K65" s="22">
        <v>9</v>
      </c>
      <c r="L65" s="22">
        <v>10</v>
      </c>
      <c r="M65" s="22">
        <v>11</v>
      </c>
      <c r="N65" s="22">
        <v>12</v>
      </c>
      <c r="O65" s="22">
        <v>13</v>
      </c>
      <c r="P65" s="22">
        <v>14</v>
      </c>
      <c r="Q65" s="22">
        <v>15</v>
      </c>
      <c r="R65" s="22">
        <v>16</v>
      </c>
      <c r="S65" s="22">
        <v>17</v>
      </c>
      <c r="T65" s="21"/>
    </row>
    <row r="66" spans="1:20" ht="15.5" x14ac:dyDescent="0.35">
      <c r="A66" s="86"/>
      <c r="B66" s="86"/>
      <c r="C66" s="22" t="s">
        <v>4</v>
      </c>
      <c r="D66" s="22" t="s">
        <v>5</v>
      </c>
      <c r="E66" s="22" t="s">
        <v>6</v>
      </c>
      <c r="F66" s="22" t="s">
        <v>7</v>
      </c>
      <c r="G66" s="22" t="s">
        <v>8</v>
      </c>
      <c r="H66" s="22" t="s">
        <v>9</v>
      </c>
      <c r="I66" s="22" t="s">
        <v>10</v>
      </c>
      <c r="J66" s="22" t="s">
        <v>11</v>
      </c>
      <c r="K66" s="22" t="s">
        <v>12</v>
      </c>
      <c r="L66" s="22" t="s">
        <v>13</v>
      </c>
      <c r="M66" s="22" t="s">
        <v>14</v>
      </c>
      <c r="N66" s="22" t="s">
        <v>15</v>
      </c>
      <c r="O66" s="22" t="s">
        <v>16</v>
      </c>
      <c r="P66" s="22" t="s">
        <v>17</v>
      </c>
      <c r="Q66" s="22" t="s">
        <v>18</v>
      </c>
      <c r="R66" s="22" t="s">
        <v>19</v>
      </c>
      <c r="S66" s="22" t="s">
        <v>20</v>
      </c>
      <c r="T66" s="21"/>
    </row>
    <row r="67" spans="1:20" ht="15.5" x14ac:dyDescent="0.35">
      <c r="A67" s="23">
        <v>1</v>
      </c>
      <c r="B67" s="5" t="s">
        <v>4</v>
      </c>
      <c r="C67" s="25">
        <f t="array" ref="C67:S83">_xlfn.MUNIT(17)</f>
        <v>1</v>
      </c>
      <c r="D67" s="25">
        <v>0</v>
      </c>
      <c r="E67" s="25">
        <v>0</v>
      </c>
      <c r="F67" s="25">
        <v>0</v>
      </c>
      <c r="G67" s="25">
        <v>0</v>
      </c>
      <c r="H67" s="25">
        <v>0</v>
      </c>
      <c r="I67" s="25">
        <v>0</v>
      </c>
      <c r="J67" s="25">
        <v>0</v>
      </c>
      <c r="K67" s="25">
        <v>0</v>
      </c>
      <c r="L67" s="25">
        <v>0</v>
      </c>
      <c r="M67" s="25">
        <v>0</v>
      </c>
      <c r="N67" s="25">
        <v>0</v>
      </c>
      <c r="O67" s="25">
        <v>0</v>
      </c>
      <c r="P67" s="25">
        <v>0</v>
      </c>
      <c r="Q67" s="25">
        <v>0</v>
      </c>
      <c r="R67" s="25">
        <v>0</v>
      </c>
      <c r="S67" s="25">
        <v>0</v>
      </c>
      <c r="T67" s="21"/>
    </row>
    <row r="68" spans="1:20" ht="15.5" x14ac:dyDescent="0.35">
      <c r="A68" s="23">
        <v>2</v>
      </c>
      <c r="B68" s="5" t="s">
        <v>5</v>
      </c>
      <c r="C68" s="25">
        <v>0</v>
      </c>
      <c r="D68" s="25">
        <v>1</v>
      </c>
      <c r="E68" s="25">
        <v>0</v>
      </c>
      <c r="F68" s="25">
        <v>0</v>
      </c>
      <c r="G68" s="25">
        <v>0</v>
      </c>
      <c r="H68" s="25">
        <v>0</v>
      </c>
      <c r="I68" s="25">
        <v>0</v>
      </c>
      <c r="J68" s="25">
        <v>0</v>
      </c>
      <c r="K68" s="25">
        <v>0</v>
      </c>
      <c r="L68" s="25">
        <v>0</v>
      </c>
      <c r="M68" s="25">
        <v>0</v>
      </c>
      <c r="N68" s="25">
        <v>0</v>
      </c>
      <c r="O68" s="25">
        <v>0</v>
      </c>
      <c r="P68" s="25">
        <v>0</v>
      </c>
      <c r="Q68" s="25">
        <v>0</v>
      </c>
      <c r="R68" s="25">
        <v>0</v>
      </c>
      <c r="S68" s="25">
        <v>0</v>
      </c>
      <c r="T68" s="21"/>
    </row>
    <row r="69" spans="1:20" ht="15.5" x14ac:dyDescent="0.35">
      <c r="A69" s="23">
        <v>3</v>
      </c>
      <c r="B69" s="5" t="s">
        <v>6</v>
      </c>
      <c r="C69" s="25">
        <v>0</v>
      </c>
      <c r="D69" s="25">
        <v>0</v>
      </c>
      <c r="E69" s="25">
        <v>1</v>
      </c>
      <c r="F69" s="25">
        <v>0</v>
      </c>
      <c r="G69" s="25">
        <v>0</v>
      </c>
      <c r="H69" s="25">
        <v>0</v>
      </c>
      <c r="I69" s="25">
        <v>0</v>
      </c>
      <c r="J69" s="25">
        <v>0</v>
      </c>
      <c r="K69" s="25">
        <v>0</v>
      </c>
      <c r="L69" s="25">
        <v>0</v>
      </c>
      <c r="M69" s="25">
        <v>0</v>
      </c>
      <c r="N69" s="25">
        <v>0</v>
      </c>
      <c r="O69" s="25">
        <v>0</v>
      </c>
      <c r="P69" s="25">
        <v>0</v>
      </c>
      <c r="Q69" s="25">
        <v>0</v>
      </c>
      <c r="R69" s="25">
        <v>0</v>
      </c>
      <c r="S69" s="25">
        <v>0</v>
      </c>
      <c r="T69" s="21"/>
    </row>
    <row r="70" spans="1:20" ht="15.5" x14ac:dyDescent="0.35">
      <c r="A70" s="23">
        <v>4</v>
      </c>
      <c r="B70" s="5" t="s">
        <v>7</v>
      </c>
      <c r="C70" s="25">
        <v>0</v>
      </c>
      <c r="D70" s="25">
        <v>0</v>
      </c>
      <c r="E70" s="25">
        <v>0</v>
      </c>
      <c r="F70" s="25">
        <v>1</v>
      </c>
      <c r="G70" s="25">
        <v>0</v>
      </c>
      <c r="H70" s="25">
        <v>0</v>
      </c>
      <c r="I70" s="25">
        <v>0</v>
      </c>
      <c r="J70" s="25">
        <v>0</v>
      </c>
      <c r="K70" s="25">
        <v>0</v>
      </c>
      <c r="L70" s="25">
        <v>0</v>
      </c>
      <c r="M70" s="25">
        <v>0</v>
      </c>
      <c r="N70" s="25">
        <v>0</v>
      </c>
      <c r="O70" s="25">
        <v>0</v>
      </c>
      <c r="P70" s="25">
        <v>0</v>
      </c>
      <c r="Q70" s="25">
        <v>0</v>
      </c>
      <c r="R70" s="25">
        <v>0</v>
      </c>
      <c r="S70" s="25">
        <v>0</v>
      </c>
      <c r="T70" s="21"/>
    </row>
    <row r="71" spans="1:20" ht="15.5" x14ac:dyDescent="0.35">
      <c r="A71" s="23">
        <v>5</v>
      </c>
      <c r="B71" s="5" t="s">
        <v>8</v>
      </c>
      <c r="C71" s="25">
        <v>0</v>
      </c>
      <c r="D71" s="25">
        <v>0</v>
      </c>
      <c r="E71" s="25">
        <v>0</v>
      </c>
      <c r="F71" s="25">
        <v>0</v>
      </c>
      <c r="G71" s="25">
        <v>1</v>
      </c>
      <c r="H71" s="25">
        <v>0</v>
      </c>
      <c r="I71" s="25">
        <v>0</v>
      </c>
      <c r="J71" s="25">
        <v>0</v>
      </c>
      <c r="K71" s="25">
        <v>0</v>
      </c>
      <c r="L71" s="25">
        <v>0</v>
      </c>
      <c r="M71" s="25">
        <v>0</v>
      </c>
      <c r="N71" s="25">
        <v>0</v>
      </c>
      <c r="O71" s="25">
        <v>0</v>
      </c>
      <c r="P71" s="25">
        <v>0</v>
      </c>
      <c r="Q71" s="25">
        <v>0</v>
      </c>
      <c r="R71" s="25">
        <v>0</v>
      </c>
      <c r="S71" s="25">
        <v>0</v>
      </c>
      <c r="T71" s="21"/>
    </row>
    <row r="72" spans="1:20" ht="15.5" x14ac:dyDescent="0.35">
      <c r="A72" s="23">
        <v>6</v>
      </c>
      <c r="B72" s="5" t="s">
        <v>9</v>
      </c>
      <c r="C72" s="25">
        <v>0</v>
      </c>
      <c r="D72" s="25">
        <v>0</v>
      </c>
      <c r="E72" s="25">
        <v>0</v>
      </c>
      <c r="F72" s="25">
        <v>0</v>
      </c>
      <c r="G72" s="25">
        <v>0</v>
      </c>
      <c r="H72" s="25">
        <v>1</v>
      </c>
      <c r="I72" s="25">
        <v>0</v>
      </c>
      <c r="J72" s="25">
        <v>0</v>
      </c>
      <c r="K72" s="25">
        <v>0</v>
      </c>
      <c r="L72" s="25">
        <v>0</v>
      </c>
      <c r="M72" s="25">
        <v>0</v>
      </c>
      <c r="N72" s="25">
        <v>0</v>
      </c>
      <c r="O72" s="25">
        <v>0</v>
      </c>
      <c r="P72" s="25">
        <v>0</v>
      </c>
      <c r="Q72" s="25">
        <v>0</v>
      </c>
      <c r="R72" s="25">
        <v>0</v>
      </c>
      <c r="S72" s="25">
        <v>0</v>
      </c>
      <c r="T72" s="21"/>
    </row>
    <row r="73" spans="1:20" ht="15.5" x14ac:dyDescent="0.35">
      <c r="A73" s="23">
        <v>7</v>
      </c>
      <c r="B73" s="5" t="s">
        <v>10</v>
      </c>
      <c r="C73" s="25">
        <v>0</v>
      </c>
      <c r="D73" s="25">
        <v>0</v>
      </c>
      <c r="E73" s="25">
        <v>0</v>
      </c>
      <c r="F73" s="25">
        <v>0</v>
      </c>
      <c r="G73" s="25">
        <v>0</v>
      </c>
      <c r="H73" s="25">
        <v>0</v>
      </c>
      <c r="I73" s="25">
        <v>1</v>
      </c>
      <c r="J73" s="25">
        <v>0</v>
      </c>
      <c r="K73" s="25">
        <v>0</v>
      </c>
      <c r="L73" s="25">
        <v>0</v>
      </c>
      <c r="M73" s="25">
        <v>0</v>
      </c>
      <c r="N73" s="25">
        <v>0</v>
      </c>
      <c r="O73" s="25">
        <v>0</v>
      </c>
      <c r="P73" s="25">
        <v>0</v>
      </c>
      <c r="Q73" s="25">
        <v>0</v>
      </c>
      <c r="R73" s="25">
        <v>0</v>
      </c>
      <c r="S73" s="25">
        <v>0</v>
      </c>
      <c r="T73" s="21"/>
    </row>
    <row r="74" spans="1:20" ht="15.5" x14ac:dyDescent="0.35">
      <c r="A74" s="23">
        <v>8</v>
      </c>
      <c r="B74" s="5" t="s">
        <v>11</v>
      </c>
      <c r="C74" s="25">
        <v>0</v>
      </c>
      <c r="D74" s="25">
        <v>0</v>
      </c>
      <c r="E74" s="25">
        <v>0</v>
      </c>
      <c r="F74" s="25">
        <v>0</v>
      </c>
      <c r="G74" s="25">
        <v>0</v>
      </c>
      <c r="H74" s="25">
        <v>0</v>
      </c>
      <c r="I74" s="25">
        <v>0</v>
      </c>
      <c r="J74" s="25">
        <v>1</v>
      </c>
      <c r="K74" s="25">
        <v>0</v>
      </c>
      <c r="L74" s="25">
        <v>0</v>
      </c>
      <c r="M74" s="25">
        <v>0</v>
      </c>
      <c r="N74" s="25">
        <v>0</v>
      </c>
      <c r="O74" s="25">
        <v>0</v>
      </c>
      <c r="P74" s="25">
        <v>0</v>
      </c>
      <c r="Q74" s="25">
        <v>0</v>
      </c>
      <c r="R74" s="25">
        <v>0</v>
      </c>
      <c r="S74" s="25">
        <v>0</v>
      </c>
      <c r="T74" s="21"/>
    </row>
    <row r="75" spans="1:20" ht="15.5" x14ac:dyDescent="0.35">
      <c r="A75" s="23">
        <v>9</v>
      </c>
      <c r="B75" s="5" t="s">
        <v>12</v>
      </c>
      <c r="C75" s="25">
        <v>0</v>
      </c>
      <c r="D75" s="25">
        <v>0</v>
      </c>
      <c r="E75" s="25">
        <v>0</v>
      </c>
      <c r="F75" s="25">
        <v>0</v>
      </c>
      <c r="G75" s="25">
        <v>0</v>
      </c>
      <c r="H75" s="25">
        <v>0</v>
      </c>
      <c r="I75" s="25">
        <v>0</v>
      </c>
      <c r="J75" s="25">
        <v>0</v>
      </c>
      <c r="K75" s="25">
        <v>1</v>
      </c>
      <c r="L75" s="25">
        <v>0</v>
      </c>
      <c r="M75" s="25">
        <v>0</v>
      </c>
      <c r="N75" s="25">
        <v>0</v>
      </c>
      <c r="O75" s="25">
        <v>0</v>
      </c>
      <c r="P75" s="25">
        <v>0</v>
      </c>
      <c r="Q75" s="25">
        <v>0</v>
      </c>
      <c r="R75" s="25">
        <v>0</v>
      </c>
      <c r="S75" s="25">
        <v>0</v>
      </c>
      <c r="T75" s="21"/>
    </row>
    <row r="76" spans="1:20" ht="15.5" x14ac:dyDescent="0.35">
      <c r="A76" s="23">
        <v>10</v>
      </c>
      <c r="B76" s="5" t="s">
        <v>13</v>
      </c>
      <c r="C76" s="25">
        <v>0</v>
      </c>
      <c r="D76" s="25">
        <v>0</v>
      </c>
      <c r="E76" s="25">
        <v>0</v>
      </c>
      <c r="F76" s="25">
        <v>0</v>
      </c>
      <c r="G76" s="25">
        <v>0</v>
      </c>
      <c r="H76" s="25">
        <v>0</v>
      </c>
      <c r="I76" s="25">
        <v>0</v>
      </c>
      <c r="J76" s="25">
        <v>0</v>
      </c>
      <c r="K76" s="25">
        <v>0</v>
      </c>
      <c r="L76" s="25">
        <v>1</v>
      </c>
      <c r="M76" s="25">
        <v>0</v>
      </c>
      <c r="N76" s="25">
        <v>0</v>
      </c>
      <c r="O76" s="25">
        <v>0</v>
      </c>
      <c r="P76" s="25">
        <v>0</v>
      </c>
      <c r="Q76" s="25">
        <v>0</v>
      </c>
      <c r="R76" s="25">
        <v>0</v>
      </c>
      <c r="S76" s="25">
        <v>0</v>
      </c>
      <c r="T76" s="21"/>
    </row>
    <row r="77" spans="1:20" ht="15.5" x14ac:dyDescent="0.35">
      <c r="A77" s="23">
        <v>11</v>
      </c>
      <c r="B77" s="5" t="s">
        <v>14</v>
      </c>
      <c r="C77" s="25">
        <v>0</v>
      </c>
      <c r="D77" s="25">
        <v>0</v>
      </c>
      <c r="E77" s="25">
        <v>0</v>
      </c>
      <c r="F77" s="25">
        <v>0</v>
      </c>
      <c r="G77" s="25">
        <v>0</v>
      </c>
      <c r="H77" s="25">
        <v>0</v>
      </c>
      <c r="I77" s="25">
        <v>0</v>
      </c>
      <c r="J77" s="25">
        <v>0</v>
      </c>
      <c r="K77" s="25">
        <v>0</v>
      </c>
      <c r="L77" s="25">
        <v>0</v>
      </c>
      <c r="M77" s="25">
        <v>1</v>
      </c>
      <c r="N77" s="25">
        <v>0</v>
      </c>
      <c r="O77" s="25">
        <v>0</v>
      </c>
      <c r="P77" s="25">
        <v>0</v>
      </c>
      <c r="Q77" s="25">
        <v>0</v>
      </c>
      <c r="R77" s="25">
        <v>0</v>
      </c>
      <c r="S77" s="25">
        <v>0</v>
      </c>
      <c r="T77" s="21"/>
    </row>
    <row r="78" spans="1:20" ht="15.5" x14ac:dyDescent="0.35">
      <c r="A78" s="23">
        <v>12</v>
      </c>
      <c r="B78" s="5" t="s">
        <v>15</v>
      </c>
      <c r="C78" s="25">
        <v>0</v>
      </c>
      <c r="D78" s="25">
        <v>0</v>
      </c>
      <c r="E78" s="25">
        <v>0</v>
      </c>
      <c r="F78" s="25">
        <v>0</v>
      </c>
      <c r="G78" s="25">
        <v>0</v>
      </c>
      <c r="H78" s="25">
        <v>0</v>
      </c>
      <c r="I78" s="25">
        <v>0</v>
      </c>
      <c r="J78" s="25">
        <v>0</v>
      </c>
      <c r="K78" s="25">
        <v>0</v>
      </c>
      <c r="L78" s="25">
        <v>0</v>
      </c>
      <c r="M78" s="25">
        <v>0</v>
      </c>
      <c r="N78" s="25">
        <v>1</v>
      </c>
      <c r="O78" s="25">
        <v>0</v>
      </c>
      <c r="P78" s="25">
        <v>0</v>
      </c>
      <c r="Q78" s="25">
        <v>0</v>
      </c>
      <c r="R78" s="25">
        <v>0</v>
      </c>
      <c r="S78" s="25">
        <v>0</v>
      </c>
      <c r="T78" s="21"/>
    </row>
    <row r="79" spans="1:20" ht="15.5" x14ac:dyDescent="0.35">
      <c r="A79" s="23">
        <v>13</v>
      </c>
      <c r="B79" s="5" t="s">
        <v>16</v>
      </c>
      <c r="C79" s="25">
        <v>0</v>
      </c>
      <c r="D79" s="25">
        <v>0</v>
      </c>
      <c r="E79" s="25">
        <v>0</v>
      </c>
      <c r="F79" s="25">
        <v>0</v>
      </c>
      <c r="G79" s="25">
        <v>0</v>
      </c>
      <c r="H79" s="25">
        <v>0</v>
      </c>
      <c r="I79" s="25">
        <v>0</v>
      </c>
      <c r="J79" s="25">
        <v>0</v>
      </c>
      <c r="K79" s="25">
        <v>0</v>
      </c>
      <c r="L79" s="25">
        <v>0</v>
      </c>
      <c r="M79" s="25">
        <v>0</v>
      </c>
      <c r="N79" s="25">
        <v>0</v>
      </c>
      <c r="O79" s="25">
        <v>1</v>
      </c>
      <c r="P79" s="25">
        <v>0</v>
      </c>
      <c r="Q79" s="25">
        <v>0</v>
      </c>
      <c r="R79" s="25">
        <v>0</v>
      </c>
      <c r="S79" s="25">
        <v>0</v>
      </c>
      <c r="T79" s="21"/>
    </row>
    <row r="80" spans="1:20" ht="15.5" x14ac:dyDescent="0.35">
      <c r="A80" s="23">
        <v>14</v>
      </c>
      <c r="B80" s="5" t="s">
        <v>17</v>
      </c>
      <c r="C80" s="25">
        <v>0</v>
      </c>
      <c r="D80" s="25">
        <v>0</v>
      </c>
      <c r="E80" s="25">
        <v>0</v>
      </c>
      <c r="F80" s="25">
        <v>0</v>
      </c>
      <c r="G80" s="25">
        <v>0</v>
      </c>
      <c r="H80" s="25">
        <v>0</v>
      </c>
      <c r="I80" s="25">
        <v>0</v>
      </c>
      <c r="J80" s="25">
        <v>0</v>
      </c>
      <c r="K80" s="25">
        <v>0</v>
      </c>
      <c r="L80" s="25">
        <v>0</v>
      </c>
      <c r="M80" s="25">
        <v>0</v>
      </c>
      <c r="N80" s="25">
        <v>0</v>
      </c>
      <c r="O80" s="25">
        <v>0</v>
      </c>
      <c r="P80" s="25">
        <v>1</v>
      </c>
      <c r="Q80" s="25">
        <v>0</v>
      </c>
      <c r="R80" s="25">
        <v>0</v>
      </c>
      <c r="S80" s="25">
        <v>0</v>
      </c>
      <c r="T80" s="21"/>
    </row>
    <row r="81" spans="1:20" ht="15.5" x14ac:dyDescent="0.35">
      <c r="A81" s="23">
        <v>15</v>
      </c>
      <c r="B81" s="5" t="s">
        <v>18</v>
      </c>
      <c r="C81" s="25">
        <v>0</v>
      </c>
      <c r="D81" s="25">
        <v>0</v>
      </c>
      <c r="E81" s="25">
        <v>0</v>
      </c>
      <c r="F81" s="25">
        <v>0</v>
      </c>
      <c r="G81" s="25">
        <v>0</v>
      </c>
      <c r="H81" s="25">
        <v>0</v>
      </c>
      <c r="I81" s="25">
        <v>0</v>
      </c>
      <c r="J81" s="25">
        <v>0</v>
      </c>
      <c r="K81" s="25">
        <v>0</v>
      </c>
      <c r="L81" s="25">
        <v>0</v>
      </c>
      <c r="M81" s="25">
        <v>0</v>
      </c>
      <c r="N81" s="25">
        <v>0</v>
      </c>
      <c r="O81" s="25">
        <v>0</v>
      </c>
      <c r="P81" s="25">
        <v>0</v>
      </c>
      <c r="Q81" s="25">
        <v>1</v>
      </c>
      <c r="R81" s="25">
        <v>0</v>
      </c>
      <c r="S81" s="25">
        <v>0</v>
      </c>
      <c r="T81" s="21"/>
    </row>
    <row r="82" spans="1:20" ht="15.5" x14ac:dyDescent="0.35">
      <c r="A82" s="23">
        <v>16</v>
      </c>
      <c r="B82" s="5" t="s">
        <v>19</v>
      </c>
      <c r="C82" s="25">
        <v>0</v>
      </c>
      <c r="D82" s="25">
        <v>0</v>
      </c>
      <c r="E82" s="25">
        <v>0</v>
      </c>
      <c r="F82" s="25">
        <v>0</v>
      </c>
      <c r="G82" s="25">
        <v>0</v>
      </c>
      <c r="H82" s="25">
        <v>0</v>
      </c>
      <c r="I82" s="25">
        <v>0</v>
      </c>
      <c r="J82" s="25">
        <v>0</v>
      </c>
      <c r="K82" s="25">
        <v>0</v>
      </c>
      <c r="L82" s="25">
        <v>0</v>
      </c>
      <c r="M82" s="25">
        <v>0</v>
      </c>
      <c r="N82" s="25">
        <v>0</v>
      </c>
      <c r="O82" s="25">
        <v>0</v>
      </c>
      <c r="P82" s="25">
        <v>0</v>
      </c>
      <c r="Q82" s="25">
        <v>0</v>
      </c>
      <c r="R82" s="25">
        <v>1</v>
      </c>
      <c r="S82" s="25">
        <v>0</v>
      </c>
      <c r="T82" s="21"/>
    </row>
    <row r="83" spans="1:20" ht="15.5" x14ac:dyDescent="0.35">
      <c r="A83" s="23">
        <v>17</v>
      </c>
      <c r="B83" s="5" t="s">
        <v>20</v>
      </c>
      <c r="C83" s="25">
        <v>0</v>
      </c>
      <c r="D83" s="25">
        <v>0</v>
      </c>
      <c r="E83" s="25">
        <v>0</v>
      </c>
      <c r="F83" s="25">
        <v>0</v>
      </c>
      <c r="G83" s="25">
        <v>0</v>
      </c>
      <c r="H83" s="25">
        <v>0</v>
      </c>
      <c r="I83" s="25">
        <v>0</v>
      </c>
      <c r="J83" s="25">
        <v>0</v>
      </c>
      <c r="K83" s="25">
        <v>0</v>
      </c>
      <c r="L83" s="25">
        <v>0</v>
      </c>
      <c r="M83" s="25">
        <v>0</v>
      </c>
      <c r="N83" s="25">
        <v>0</v>
      </c>
      <c r="O83" s="25">
        <v>0</v>
      </c>
      <c r="P83" s="25">
        <v>0</v>
      </c>
      <c r="Q83" s="25">
        <v>0</v>
      </c>
      <c r="R83" s="25">
        <v>0</v>
      </c>
      <c r="S83" s="25">
        <v>1</v>
      </c>
      <c r="T83" s="21"/>
    </row>
    <row r="84" spans="1:20" ht="12.5" x14ac:dyDescent="0.25">
      <c r="C84" s="21"/>
      <c r="D84" s="21"/>
      <c r="E84" s="21"/>
      <c r="F84" s="21"/>
      <c r="G84" s="21"/>
      <c r="H84" s="21"/>
      <c r="I84" s="21"/>
      <c r="J84" s="21"/>
      <c r="K84" s="21"/>
      <c r="L84" s="21"/>
      <c r="M84" s="21"/>
      <c r="N84" s="21"/>
      <c r="O84" s="21"/>
      <c r="P84" s="21"/>
      <c r="Q84" s="21"/>
      <c r="R84" s="21"/>
      <c r="S84" s="21"/>
      <c r="T84" s="21"/>
    </row>
    <row r="85" spans="1:20" ht="12.5" x14ac:dyDescent="0.25">
      <c r="C85" s="21"/>
      <c r="D85" s="21"/>
      <c r="E85" s="21"/>
      <c r="F85" s="21"/>
      <c r="G85" s="21"/>
      <c r="H85" s="21"/>
      <c r="I85" s="21"/>
      <c r="J85" s="21"/>
      <c r="K85" s="21"/>
      <c r="L85" s="21"/>
      <c r="M85" s="21"/>
      <c r="N85" s="21"/>
      <c r="O85" s="21"/>
      <c r="P85" s="21"/>
      <c r="Q85" s="21"/>
      <c r="R85" s="21"/>
      <c r="S85" s="21"/>
      <c r="T85" s="21"/>
    </row>
    <row r="86" spans="1:20" ht="12.5" x14ac:dyDescent="0.25">
      <c r="C86" s="21"/>
      <c r="D86" s="21"/>
      <c r="E86" s="21"/>
      <c r="F86" s="21"/>
      <c r="G86" s="21"/>
      <c r="H86" s="21"/>
      <c r="I86" s="21"/>
      <c r="J86" s="21"/>
      <c r="K86" s="21"/>
      <c r="L86" s="21"/>
      <c r="M86" s="21"/>
      <c r="N86" s="21"/>
      <c r="O86" s="21"/>
      <c r="P86" s="21"/>
      <c r="Q86" s="21"/>
      <c r="R86" s="21"/>
      <c r="S86" s="21"/>
      <c r="T86" s="21"/>
    </row>
    <row r="87" spans="1:20" ht="12.5" x14ac:dyDescent="0.25">
      <c r="C87" s="21"/>
      <c r="D87" s="21"/>
      <c r="E87" s="21"/>
      <c r="F87" s="21"/>
      <c r="G87" s="21"/>
      <c r="H87" s="21"/>
      <c r="I87" s="21"/>
      <c r="J87" s="21"/>
      <c r="K87" s="21"/>
      <c r="L87" s="21"/>
      <c r="M87" s="21"/>
      <c r="N87" s="21"/>
      <c r="O87" s="21"/>
      <c r="P87" s="21"/>
      <c r="Q87" s="21"/>
      <c r="R87" s="21"/>
      <c r="S87" s="21"/>
      <c r="T87" s="21"/>
    </row>
    <row r="88" spans="1:20" ht="12.5" x14ac:dyDescent="0.25">
      <c r="A88" s="106" t="s">
        <v>72</v>
      </c>
      <c r="B88" s="107"/>
      <c r="C88" s="21"/>
      <c r="D88" s="21"/>
      <c r="E88" s="21"/>
      <c r="F88" s="21"/>
      <c r="G88" s="21"/>
      <c r="H88" s="21"/>
      <c r="I88" s="21"/>
      <c r="J88" s="21"/>
      <c r="K88" s="21"/>
      <c r="L88" s="21"/>
      <c r="M88" s="21"/>
      <c r="N88" s="21"/>
      <c r="O88" s="21"/>
      <c r="P88" s="21"/>
      <c r="Q88" s="21"/>
      <c r="R88" s="21"/>
      <c r="S88" s="21"/>
      <c r="T88" s="21"/>
    </row>
    <row r="89" spans="1:20" ht="12.5" x14ac:dyDescent="0.25">
      <c r="A89" s="107"/>
      <c r="B89" s="107"/>
      <c r="C89" s="21"/>
      <c r="D89" s="21"/>
      <c r="E89" s="21"/>
      <c r="F89" s="21"/>
      <c r="G89" s="21"/>
      <c r="H89" s="21"/>
      <c r="I89" s="21"/>
      <c r="J89" s="21"/>
      <c r="K89" s="21"/>
      <c r="L89" s="21"/>
      <c r="M89" s="21"/>
      <c r="N89" s="21"/>
      <c r="O89" s="21"/>
      <c r="P89" s="21"/>
      <c r="Q89" s="21"/>
      <c r="R89" s="21"/>
      <c r="S89" s="21"/>
      <c r="T89" s="21"/>
    </row>
    <row r="90" spans="1:20" ht="15.5" x14ac:dyDescent="0.35">
      <c r="A90" s="85" t="s">
        <v>2</v>
      </c>
      <c r="B90" s="108" t="s">
        <v>3</v>
      </c>
      <c r="C90" s="22">
        <v>1</v>
      </c>
      <c r="D90" s="22">
        <v>2</v>
      </c>
      <c r="E90" s="22">
        <v>3</v>
      </c>
      <c r="F90" s="22">
        <v>4</v>
      </c>
      <c r="G90" s="22">
        <v>5</v>
      </c>
      <c r="H90" s="22">
        <v>6</v>
      </c>
      <c r="I90" s="22">
        <v>7</v>
      </c>
      <c r="J90" s="22">
        <v>8</v>
      </c>
      <c r="K90" s="22">
        <v>9</v>
      </c>
      <c r="L90" s="22">
        <v>10</v>
      </c>
      <c r="M90" s="22">
        <v>11</v>
      </c>
      <c r="N90" s="22">
        <v>12</v>
      </c>
      <c r="O90" s="22">
        <v>13</v>
      </c>
      <c r="P90" s="22">
        <v>14</v>
      </c>
      <c r="Q90" s="22">
        <v>15</v>
      </c>
      <c r="R90" s="22">
        <v>16</v>
      </c>
      <c r="S90" s="22">
        <v>17</v>
      </c>
      <c r="T90" s="21"/>
    </row>
    <row r="91" spans="1:20" ht="15.5" x14ac:dyDescent="0.35">
      <c r="A91" s="86"/>
      <c r="B91" s="86"/>
      <c r="C91" s="22" t="s">
        <v>4</v>
      </c>
      <c r="D91" s="22" t="s">
        <v>5</v>
      </c>
      <c r="E91" s="22" t="s">
        <v>6</v>
      </c>
      <c r="F91" s="22" t="s">
        <v>7</v>
      </c>
      <c r="G91" s="22" t="s">
        <v>8</v>
      </c>
      <c r="H91" s="22" t="s">
        <v>9</v>
      </c>
      <c r="I91" s="22" t="s">
        <v>10</v>
      </c>
      <c r="J91" s="22" t="s">
        <v>11</v>
      </c>
      <c r="K91" s="22" t="s">
        <v>12</v>
      </c>
      <c r="L91" s="22" t="s">
        <v>13</v>
      </c>
      <c r="M91" s="22" t="s">
        <v>14</v>
      </c>
      <c r="N91" s="22" t="s">
        <v>15</v>
      </c>
      <c r="O91" s="22" t="s">
        <v>16</v>
      </c>
      <c r="P91" s="22" t="s">
        <v>17</v>
      </c>
      <c r="Q91" s="22" t="s">
        <v>18</v>
      </c>
      <c r="R91" s="22" t="s">
        <v>19</v>
      </c>
      <c r="S91" s="22" t="s">
        <v>20</v>
      </c>
      <c r="T91" s="21"/>
    </row>
    <row r="92" spans="1:20" ht="15.5" x14ac:dyDescent="0.35">
      <c r="A92" s="23">
        <v>1</v>
      </c>
      <c r="B92" s="5" t="s">
        <v>4</v>
      </c>
      <c r="C92" s="24">
        <f t="shared" ref="C92:S92" si="17">C67-C42</f>
        <v>0.92363923969324235</v>
      </c>
      <c r="D92" s="24">
        <f t="shared" si="17"/>
        <v>-1.9789164784068711E-6</v>
      </c>
      <c r="E92" s="24">
        <f t="shared" si="17"/>
        <v>-0.17681494622258093</v>
      </c>
      <c r="F92" s="24">
        <f t="shared" si="17"/>
        <v>-2.8048202749071455E-5</v>
      </c>
      <c r="G92" s="24">
        <f t="shared" si="17"/>
        <v>-2.5389237055709936E-4</v>
      </c>
      <c r="H92" s="24">
        <f t="shared" si="17"/>
        <v>-2.9521437001789996E-2</v>
      </c>
      <c r="I92" s="24">
        <f t="shared" si="17"/>
        <v>-8.7662836512527285E-4</v>
      </c>
      <c r="J92" s="24">
        <f t="shared" si="17"/>
        <v>-3.9104676858508292E-3</v>
      </c>
      <c r="K92" s="24">
        <f t="shared" si="17"/>
        <v>-0.15699737677591308</v>
      </c>
      <c r="L92" s="24">
        <f t="shared" si="17"/>
        <v>-1.0662829907913256E-4</v>
      </c>
      <c r="M92" s="24">
        <f t="shared" si="17"/>
        <v>-6.2892461621808087E-6</v>
      </c>
      <c r="N92" s="24">
        <f t="shared" si="17"/>
        <v>-1.1148638245588725E-6</v>
      </c>
      <c r="O92" s="24">
        <f t="shared" si="17"/>
        <v>-2.8804916928101826E-4</v>
      </c>
      <c r="P92" s="24">
        <f t="shared" si="17"/>
        <v>-3.7050859252693792E-3</v>
      </c>
      <c r="Q92" s="24">
        <f t="shared" si="17"/>
        <v>-1.7565043431116308E-3</v>
      </c>
      <c r="R92" s="24">
        <f t="shared" si="17"/>
        <v>-2.7824423958293931E-2</v>
      </c>
      <c r="S92" s="24">
        <f t="shared" si="17"/>
        <v>-1.9522898197476327E-2</v>
      </c>
      <c r="T92" s="21"/>
    </row>
    <row r="93" spans="1:20" ht="15.5" x14ac:dyDescent="0.35">
      <c r="A93" s="23">
        <v>2</v>
      </c>
      <c r="B93" s="5" t="s">
        <v>5</v>
      </c>
      <c r="C93" s="24">
        <f t="shared" ref="C93:S93" si="18">C68-C43</f>
        <v>-5.3475507857847904E-5</v>
      </c>
      <c r="D93" s="24">
        <f t="shared" si="18"/>
        <v>0.90896154586639377</v>
      </c>
      <c r="E93" s="24">
        <f t="shared" si="18"/>
        <v>-7.5218172899266619E-2</v>
      </c>
      <c r="F93" s="24">
        <f t="shared" si="18"/>
        <v>-0.27261809258581582</v>
      </c>
      <c r="G93" s="24">
        <f t="shared" si="18"/>
        <v>-2.7637019425734849E-3</v>
      </c>
      <c r="H93" s="24">
        <f t="shared" si="18"/>
        <v>-8.174610424222363E-2</v>
      </c>
      <c r="I93" s="24">
        <f t="shared" si="18"/>
        <v>-2.0573077864745977E-5</v>
      </c>
      <c r="J93" s="24">
        <f t="shared" si="18"/>
        <v>-1.6672828623895818E-3</v>
      </c>
      <c r="K93" s="24">
        <f t="shared" si="18"/>
        <v>-3.8145281850043678E-7</v>
      </c>
      <c r="L93" s="24">
        <f t="shared" si="18"/>
        <v>0</v>
      </c>
      <c r="M93" s="24">
        <f t="shared" si="18"/>
        <v>0</v>
      </c>
      <c r="N93" s="24">
        <f t="shared" si="18"/>
        <v>0</v>
      </c>
      <c r="O93" s="24">
        <f t="shared" si="18"/>
        <v>-8.654681427598915E-6</v>
      </c>
      <c r="P93" s="24">
        <f t="shared" si="18"/>
        <v>-3.6765954572012933E-3</v>
      </c>
      <c r="Q93" s="24">
        <f t="shared" si="18"/>
        <v>-6.8374810370912044E-7</v>
      </c>
      <c r="R93" s="24">
        <f t="shared" si="18"/>
        <v>-1.0978609589936521E-4</v>
      </c>
      <c r="S93" s="24">
        <f t="shared" si="18"/>
        <v>0</v>
      </c>
      <c r="T93" s="21"/>
    </row>
    <row r="94" spans="1:20" ht="15.5" x14ac:dyDescent="0.35">
      <c r="A94" s="23">
        <v>3</v>
      </c>
      <c r="B94" s="5" t="s">
        <v>6</v>
      </c>
      <c r="C94" s="24">
        <f t="shared" ref="C94:S94" si="19">C69-C44</f>
        <v>-0.10104586332226033</v>
      </c>
      <c r="D94" s="24">
        <f t="shared" si="19"/>
        <v>-0.1212896497666351</v>
      </c>
      <c r="E94" s="24">
        <f t="shared" si="19"/>
        <v>0.69171520742345494</v>
      </c>
      <c r="F94" s="24">
        <f t="shared" si="19"/>
        <v>-2.3195035584942465E-2</v>
      </c>
      <c r="G94" s="24">
        <f t="shared" si="19"/>
        <v>-0.20991786945739146</v>
      </c>
      <c r="H94" s="24">
        <f t="shared" si="19"/>
        <v>-0.34435188528139421</v>
      </c>
      <c r="I94" s="24">
        <f t="shared" si="19"/>
        <v>-0.10035101603975836</v>
      </c>
      <c r="J94" s="24">
        <f t="shared" si="19"/>
        <v>-0.27822305692898308</v>
      </c>
      <c r="K94" s="24">
        <f t="shared" si="19"/>
        <v>-0.38776001538752042</v>
      </c>
      <c r="L94" s="24">
        <f t="shared" si="19"/>
        <v>-4.3578688659080725E-2</v>
      </c>
      <c r="M94" s="24">
        <f t="shared" si="19"/>
        <v>-3.5268752692808644E-2</v>
      </c>
      <c r="N94" s="24">
        <f t="shared" si="19"/>
        <v>-2.4724475043396827E-2</v>
      </c>
      <c r="O94" s="24">
        <f t="shared" si="19"/>
        <v>-0.12567898167812264</v>
      </c>
      <c r="P94" s="24">
        <f t="shared" si="19"/>
        <v>-9.3628695216756111E-2</v>
      </c>
      <c r="Q94" s="24">
        <f t="shared" si="19"/>
        <v>-0.11255430338573487</v>
      </c>
      <c r="R94" s="24">
        <f t="shared" si="19"/>
        <v>-0.36826655742467357</v>
      </c>
      <c r="S94" s="24">
        <f t="shared" si="19"/>
        <v>-0.16812573896753261</v>
      </c>
      <c r="T94" s="21"/>
    </row>
    <row r="95" spans="1:20" ht="15.5" x14ac:dyDescent="0.35">
      <c r="A95" s="23">
        <v>4</v>
      </c>
      <c r="B95" s="5" t="s">
        <v>7</v>
      </c>
      <c r="C95" s="24">
        <f t="shared" ref="C95:S95" si="20">C70-C45</f>
        <v>-7.6665566986035239E-4</v>
      </c>
      <c r="D95" s="24">
        <f t="shared" si="20"/>
        <v>-5.7204606163391986E-3</v>
      </c>
      <c r="E95" s="24">
        <f t="shared" si="20"/>
        <v>-7.6933196806428863E-3</v>
      </c>
      <c r="F95" s="24">
        <f t="shared" si="20"/>
        <v>0.5509215628575137</v>
      </c>
      <c r="G95" s="24">
        <f t="shared" si="20"/>
        <v>-2.8353983507785268E-2</v>
      </c>
      <c r="H95" s="24">
        <f t="shared" si="20"/>
        <v>-4.5581382902152171E-3</v>
      </c>
      <c r="I95" s="24">
        <f t="shared" si="20"/>
        <v>-6.9409136949931081E-3</v>
      </c>
      <c r="J95" s="24">
        <f t="shared" si="20"/>
        <v>-1.5523501563287311E-2</v>
      </c>
      <c r="K95" s="24">
        <f t="shared" si="20"/>
        <v>-1.5654217388632494E-3</v>
      </c>
      <c r="L95" s="24">
        <f t="shared" si="20"/>
        <v>-2.9102251285704223E-2</v>
      </c>
      <c r="M95" s="24">
        <f t="shared" si="20"/>
        <v>-2.841599480567837E-3</v>
      </c>
      <c r="N95" s="24">
        <f t="shared" si="20"/>
        <v>-4.1592603237976889E-3</v>
      </c>
      <c r="O95" s="24">
        <f t="shared" si="20"/>
        <v>-4.8464720481040799E-3</v>
      </c>
      <c r="P95" s="24">
        <f t="shared" si="20"/>
        <v>-1.9834505746814023E-2</v>
      </c>
      <c r="Q95" s="24">
        <f t="shared" si="20"/>
        <v>-9.323834086421616E-3</v>
      </c>
      <c r="R95" s="24">
        <f t="shared" si="20"/>
        <v>-2.1062960464734708E-2</v>
      </c>
      <c r="S95" s="24">
        <f t="shared" si="20"/>
        <v>-3.0692286162561394E-2</v>
      </c>
      <c r="T95" s="21"/>
    </row>
    <row r="96" spans="1:20" ht="15.5" x14ac:dyDescent="0.35">
      <c r="A96" s="23">
        <v>5</v>
      </c>
      <c r="B96" s="5" t="s">
        <v>8</v>
      </c>
      <c r="C96" s="24">
        <f t="shared" ref="C96:S96" si="21">C71-C46</f>
        <v>-8.8051057149151555E-5</v>
      </c>
      <c r="D96" s="24">
        <f t="shared" si="21"/>
        <v>-5.1130903761650653E-4</v>
      </c>
      <c r="E96" s="24">
        <f t="shared" si="21"/>
        <v>-4.1726669503138055E-4</v>
      </c>
      <c r="F96" s="24">
        <f t="shared" si="21"/>
        <v>-6.0071098627122556E-4</v>
      </c>
      <c r="G96" s="24">
        <f t="shared" si="21"/>
        <v>0.97071811765823435</v>
      </c>
      <c r="H96" s="24">
        <f t="shared" si="21"/>
        <v>-1.3562390010734483E-4</v>
      </c>
      <c r="I96" s="24">
        <f t="shared" si="21"/>
        <v>-2.4229361694716019E-4</v>
      </c>
      <c r="J96" s="24">
        <f t="shared" si="21"/>
        <v>-8.5325954514591049E-4</v>
      </c>
      <c r="K96" s="24">
        <f t="shared" si="21"/>
        <v>-4.8565764474641698E-5</v>
      </c>
      <c r="L96" s="24">
        <f t="shared" si="21"/>
        <v>-3.1696392785879091E-4</v>
      </c>
      <c r="M96" s="24">
        <f t="shared" si="21"/>
        <v>-7.3622567187272661E-5</v>
      </c>
      <c r="N96" s="24">
        <f t="shared" si="21"/>
        <v>-5.0102498816989473E-5</v>
      </c>
      <c r="O96" s="24">
        <f t="shared" si="21"/>
        <v>-1.3122238593847183E-3</v>
      </c>
      <c r="P96" s="24">
        <f t="shared" si="21"/>
        <v>-2.7626783258691955E-3</v>
      </c>
      <c r="Q96" s="24">
        <f t="shared" si="21"/>
        <v>-6.1330109123079876E-4</v>
      </c>
      <c r="R96" s="24">
        <f t="shared" si="21"/>
        <v>-4.2115790869288201E-3</v>
      </c>
      <c r="S96" s="24">
        <f t="shared" si="21"/>
        <v>-4.7984458557842448E-3</v>
      </c>
      <c r="T96" s="21"/>
    </row>
    <row r="97" spans="1:20" ht="15.5" x14ac:dyDescent="0.35">
      <c r="A97" s="23">
        <v>6</v>
      </c>
      <c r="B97" s="5" t="s">
        <v>9</v>
      </c>
      <c r="C97" s="24">
        <f t="shared" ref="C97:S97" si="22">C72-C47</f>
        <v>-4.2941489216989023E-3</v>
      </c>
      <c r="D97" s="24">
        <f t="shared" si="22"/>
        <v>-1.2174588285777417E-2</v>
      </c>
      <c r="E97" s="24">
        <f t="shared" si="22"/>
        <v>-6.9459315155138339E-4</v>
      </c>
      <c r="F97" s="24">
        <f t="shared" si="22"/>
        <v>-4.2278139507422242E-4</v>
      </c>
      <c r="G97" s="24">
        <f t="shared" si="22"/>
        <v>-1.2238454287263818E-2</v>
      </c>
      <c r="H97" s="24">
        <f t="shared" si="22"/>
        <v>0.98386863075402631</v>
      </c>
      <c r="I97" s="24">
        <f t="shared" si="22"/>
        <v>-6.2072288214175828E-3</v>
      </c>
      <c r="J97" s="24">
        <f t="shared" si="22"/>
        <v>-4.3829503983787354E-3</v>
      </c>
      <c r="K97" s="24">
        <f t="shared" si="22"/>
        <v>-3.1860151966407343E-5</v>
      </c>
      <c r="L97" s="24">
        <f t="shared" si="22"/>
        <v>-1.7212455674412166E-3</v>
      </c>
      <c r="M97" s="24">
        <f t="shared" si="22"/>
        <v>-5.0385216596250731E-3</v>
      </c>
      <c r="N97" s="24">
        <f t="shared" si="22"/>
        <v>-8.2297605827136633E-2</v>
      </c>
      <c r="O97" s="24">
        <f t="shared" si="22"/>
        <v>-5.4957166762288874E-3</v>
      </c>
      <c r="P97" s="24">
        <f t="shared" si="22"/>
        <v>-5.4036332768539828E-2</v>
      </c>
      <c r="Q97" s="24">
        <f t="shared" si="22"/>
        <v>-7.6545875281312245E-3</v>
      </c>
      <c r="R97" s="24">
        <f t="shared" si="22"/>
        <v>-2.0683096341120176E-3</v>
      </c>
      <c r="S97" s="24">
        <f t="shared" si="22"/>
        <v>-9.6634098516920359E-3</v>
      </c>
      <c r="T97" s="21"/>
    </row>
    <row r="98" spans="1:20" ht="15.5" x14ac:dyDescent="0.35">
      <c r="A98" s="23">
        <v>7</v>
      </c>
      <c r="B98" s="5" t="s">
        <v>10</v>
      </c>
      <c r="C98" s="24">
        <f t="shared" ref="C98:S98" si="23">C73-C48</f>
        <v>-1.3295743301350266E-3</v>
      </c>
      <c r="D98" s="24">
        <f t="shared" si="23"/>
        <v>-4.5484440857486638E-3</v>
      </c>
      <c r="E98" s="24">
        <f t="shared" si="23"/>
        <v>-7.6651197443785429E-4</v>
      </c>
      <c r="F98" s="24">
        <f t="shared" si="23"/>
        <v>-1.0586030717031898E-3</v>
      </c>
      <c r="G98" s="24">
        <f t="shared" si="23"/>
        <v>-1.1266027954905803E-3</v>
      </c>
      <c r="H98" s="24">
        <f t="shared" si="23"/>
        <v>-8.4040705133047193E-4</v>
      </c>
      <c r="I98" s="24">
        <f t="shared" si="23"/>
        <v>0.99182281079295298</v>
      </c>
      <c r="J98" s="24">
        <f t="shared" si="23"/>
        <v>-3.4396369322770175E-2</v>
      </c>
      <c r="K98" s="24">
        <f t="shared" si="23"/>
        <v>-4.1276900022236002E-5</v>
      </c>
      <c r="L98" s="24">
        <f t="shared" si="23"/>
        <v>-5.7037739659290701E-4</v>
      </c>
      <c r="M98" s="24">
        <f t="shared" si="23"/>
        <v>-2.908501618876048E-3</v>
      </c>
      <c r="N98" s="24">
        <f t="shared" si="23"/>
        <v>-1.5492448460032065E-3</v>
      </c>
      <c r="O98" s="24">
        <f t="shared" si="23"/>
        <v>-1.7009312189973941E-2</v>
      </c>
      <c r="P98" s="24">
        <f t="shared" si="23"/>
        <v>-3.1400243127141336E-3</v>
      </c>
      <c r="Q98" s="24">
        <f t="shared" si="23"/>
        <v>-1.4974921783081029E-3</v>
      </c>
      <c r="R98" s="24">
        <f t="shared" si="23"/>
        <v>-6.7911459415779529E-3</v>
      </c>
      <c r="S98" s="24">
        <f t="shared" si="23"/>
        <v>-6.5485896642372499E-3</v>
      </c>
      <c r="T98" s="21"/>
    </row>
    <row r="99" spans="1:20" ht="15.5" x14ac:dyDescent="0.35">
      <c r="A99" s="23">
        <v>8</v>
      </c>
      <c r="B99" s="5" t="s">
        <v>11</v>
      </c>
      <c r="C99" s="24">
        <f t="shared" ref="C99:S99" si="24">C74-C49</f>
        <v>-2.2925139245337338E-3</v>
      </c>
      <c r="D99" s="24">
        <f t="shared" si="24"/>
        <v>-4.784375273805299E-2</v>
      </c>
      <c r="E99" s="24">
        <f t="shared" si="24"/>
        <v>-9.4276452615699759E-3</v>
      </c>
      <c r="F99" s="24">
        <f t="shared" si="24"/>
        <v>-5.2444113082441809E-4</v>
      </c>
      <c r="G99" s="24">
        <f t="shared" si="24"/>
        <v>-2.6503394986269333E-2</v>
      </c>
      <c r="H99" s="24">
        <f t="shared" si="24"/>
        <v>-4.2703023235837814E-2</v>
      </c>
      <c r="I99" s="24">
        <f t="shared" si="24"/>
        <v>-3.2257935230827907E-2</v>
      </c>
      <c r="J99" s="24">
        <f t="shared" si="24"/>
        <v>0.93892742925322126</v>
      </c>
      <c r="K99" s="24">
        <f t="shared" si="24"/>
        <v>-5.7570829786618568E-4</v>
      </c>
      <c r="L99" s="24">
        <f t="shared" si="24"/>
        <v>-7.3674268184371712E-3</v>
      </c>
      <c r="M99" s="24">
        <f t="shared" si="24"/>
        <v>-4.8157915928122895E-3</v>
      </c>
      <c r="N99" s="24">
        <f t="shared" si="24"/>
        <v>-3.4321347295114902E-3</v>
      </c>
      <c r="O99" s="24">
        <f t="shared" si="24"/>
        <v>-2.0983382460489915E-2</v>
      </c>
      <c r="P99" s="24">
        <f t="shared" si="24"/>
        <v>-7.3139034586635843E-2</v>
      </c>
      <c r="Q99" s="24">
        <f t="shared" si="24"/>
        <v>-2.2444199166622138E-2</v>
      </c>
      <c r="R99" s="24">
        <f t="shared" si="24"/>
        <v>-1.9862364468728987E-2</v>
      </c>
      <c r="S99" s="24">
        <f t="shared" si="24"/>
        <v>-1.0226838309185774E-2</v>
      </c>
      <c r="T99" s="21"/>
    </row>
    <row r="100" spans="1:20" ht="15.5" x14ac:dyDescent="0.35">
      <c r="A100" s="23">
        <v>9</v>
      </c>
      <c r="B100" s="5" t="s">
        <v>12</v>
      </c>
      <c r="C100" s="24">
        <f t="shared" ref="C100:S100" si="25">C75-C50</f>
        <v>-3.2525476788464826E-4</v>
      </c>
      <c r="D100" s="24">
        <f t="shared" si="25"/>
        <v>-1.1858468714117368E-3</v>
      </c>
      <c r="E100" s="24">
        <f t="shared" si="25"/>
        <v>-1.6104510385236272E-3</v>
      </c>
      <c r="F100" s="24">
        <f t="shared" si="25"/>
        <v>-4.1731047254091894E-4</v>
      </c>
      <c r="G100" s="24">
        <f t="shared" si="25"/>
        <v>-1.5190598886432915E-2</v>
      </c>
      <c r="H100" s="24">
        <f t="shared" si="25"/>
        <v>-4.3977195389565005E-3</v>
      </c>
      <c r="I100" s="24">
        <f t="shared" si="25"/>
        <v>-7.0924657455379595E-3</v>
      </c>
      <c r="J100" s="24">
        <f t="shared" si="25"/>
        <v>-8.7970563862769299E-3</v>
      </c>
      <c r="K100" s="24">
        <f t="shared" si="25"/>
        <v>0.99969418262314047</v>
      </c>
      <c r="L100" s="24">
        <f t="shared" si="25"/>
        <v>-3.4338565035354264E-3</v>
      </c>
      <c r="M100" s="24">
        <f t="shared" si="25"/>
        <v>-3.1205488919426759E-3</v>
      </c>
      <c r="N100" s="24">
        <f t="shared" si="25"/>
        <v>-2.1260712404994574E-3</v>
      </c>
      <c r="O100" s="24">
        <f t="shared" si="25"/>
        <v>-6.4393820848362192E-3</v>
      </c>
      <c r="P100" s="24">
        <f t="shared" si="25"/>
        <v>-7.7603164036552513E-2</v>
      </c>
      <c r="Q100" s="24">
        <f t="shared" si="25"/>
        <v>-2.8067832150151774E-2</v>
      </c>
      <c r="R100" s="24">
        <f t="shared" si="25"/>
        <v>-2.9325219661971682E-2</v>
      </c>
      <c r="S100" s="24">
        <f t="shared" si="25"/>
        <v>-2.3556729835762482E-2</v>
      </c>
      <c r="T100" s="21"/>
    </row>
    <row r="101" spans="1:20" ht="15.5" x14ac:dyDescent="0.35">
      <c r="A101" s="23">
        <v>10</v>
      </c>
      <c r="B101" s="5" t="s">
        <v>13</v>
      </c>
      <c r="C101" s="24">
        <f t="shared" ref="C101:S101" si="26">C76-C51</f>
        <v>-4.7330360475213965E-4</v>
      </c>
      <c r="D101" s="24">
        <f t="shared" si="26"/>
        <v>-5.519368161989802E-3</v>
      </c>
      <c r="E101" s="24">
        <f t="shared" si="26"/>
        <v>-8.0128899902864592E-3</v>
      </c>
      <c r="F101" s="24">
        <f t="shared" si="26"/>
        <v>-2.0978040816673998E-3</v>
      </c>
      <c r="G101" s="24">
        <f t="shared" si="26"/>
        <v>-6.5360230815709091E-3</v>
      </c>
      <c r="H101" s="24">
        <f t="shared" si="26"/>
        <v>-1.3527079749330279E-2</v>
      </c>
      <c r="I101" s="24">
        <f t="shared" si="26"/>
        <v>-2.4519192391183022E-2</v>
      </c>
      <c r="J101" s="24">
        <f t="shared" si="26"/>
        <v>-3.5556983562135797E-2</v>
      </c>
      <c r="K101" s="24">
        <f t="shared" si="26"/>
        <v>-9.9810877124088121E-4</v>
      </c>
      <c r="L101" s="24">
        <f t="shared" si="26"/>
        <v>0.84632037251828895</v>
      </c>
      <c r="M101" s="24">
        <f t="shared" si="26"/>
        <v>-3.308831008063149E-2</v>
      </c>
      <c r="N101" s="24">
        <f t="shared" si="26"/>
        <v>-4.5967294661819195E-2</v>
      </c>
      <c r="O101" s="24">
        <f t="shared" si="26"/>
        <v>-0.13583709922229353</v>
      </c>
      <c r="P101" s="24">
        <f t="shared" si="26"/>
        <v>-5.3328818815644156E-2</v>
      </c>
      <c r="Q101" s="24">
        <f t="shared" si="26"/>
        <v>-2.4038188898187426E-2</v>
      </c>
      <c r="R101" s="24">
        <f t="shared" si="26"/>
        <v>-2.2006249721804573E-2</v>
      </c>
      <c r="S101" s="24">
        <f t="shared" si="26"/>
        <v>-2.5720037595448029E-2</v>
      </c>
      <c r="T101" s="21"/>
    </row>
    <row r="102" spans="1:20" ht="15.5" x14ac:dyDescent="0.35">
      <c r="A102" s="23">
        <v>11</v>
      </c>
      <c r="B102" s="5" t="s">
        <v>14</v>
      </c>
      <c r="C102" s="24">
        <f t="shared" ref="C102:S102" si="27">C77-C52</f>
        <v>-1.6087615859217214E-2</v>
      </c>
      <c r="D102" s="24">
        <f t="shared" si="27"/>
        <v>-2.1922728261406409E-2</v>
      </c>
      <c r="E102" s="24">
        <f t="shared" si="27"/>
        <v>-1.2568215047574443E-2</v>
      </c>
      <c r="F102" s="24">
        <f t="shared" si="27"/>
        <v>-1.9641540197635619E-2</v>
      </c>
      <c r="G102" s="24">
        <f t="shared" si="27"/>
        <v>-9.8008591837701383E-3</v>
      </c>
      <c r="H102" s="24">
        <f t="shared" si="27"/>
        <v>-1.2362788302861536E-2</v>
      </c>
      <c r="I102" s="24">
        <f t="shared" si="27"/>
        <v>-5.1652083972061141E-2</v>
      </c>
      <c r="J102" s="24">
        <f t="shared" si="27"/>
        <v>-2.2158803457131667E-2</v>
      </c>
      <c r="K102" s="24">
        <f t="shared" si="27"/>
        <v>-9.8720065213241219E-3</v>
      </c>
      <c r="L102" s="24">
        <f t="shared" si="27"/>
        <v>-1.5018818360810867E-2</v>
      </c>
      <c r="M102" s="24">
        <f t="shared" si="27"/>
        <v>0.9187591954956309</v>
      </c>
      <c r="N102" s="24">
        <f t="shared" si="27"/>
        <v>-2.0820605650363828E-2</v>
      </c>
      <c r="O102" s="24">
        <f t="shared" si="27"/>
        <v>-4.6311506658140135E-2</v>
      </c>
      <c r="P102" s="24">
        <f t="shared" si="27"/>
        <v>-7.2382643864977812E-3</v>
      </c>
      <c r="Q102" s="24">
        <f t="shared" si="27"/>
        <v>-6.6296504305335202E-3</v>
      </c>
      <c r="R102" s="24">
        <f t="shared" si="27"/>
        <v>-1.3617229062766759E-2</v>
      </c>
      <c r="S102" s="24">
        <f t="shared" si="27"/>
        <v>-4.1001870709403497E-2</v>
      </c>
      <c r="T102" s="21"/>
    </row>
    <row r="103" spans="1:20" ht="15.5" x14ac:dyDescent="0.35">
      <c r="A103" s="23">
        <v>12</v>
      </c>
      <c r="B103" s="5" t="s">
        <v>15</v>
      </c>
      <c r="C103" s="24">
        <f t="shared" ref="C103:S103" si="28">C78-C53</f>
        <v>-1.4667758068414682E-5</v>
      </c>
      <c r="D103" s="24">
        <f t="shared" si="28"/>
        <v>-1.0407070469127498E-2</v>
      </c>
      <c r="E103" s="24">
        <f t="shared" si="28"/>
        <v>-1.9349391098513913E-3</v>
      </c>
      <c r="F103" s="24">
        <f t="shared" si="28"/>
        <v>-3.5482539033179627E-5</v>
      </c>
      <c r="G103" s="24">
        <f t="shared" si="28"/>
        <v>-5.4909826749355182E-3</v>
      </c>
      <c r="H103" s="24">
        <f t="shared" si="28"/>
        <v>-1.3072246067034117E-2</v>
      </c>
      <c r="I103" s="24">
        <f t="shared" si="28"/>
        <v>-3.1613215359411292E-2</v>
      </c>
      <c r="J103" s="24">
        <f t="shared" si="28"/>
        <v>-8.3063023328616998E-3</v>
      </c>
      <c r="K103" s="24">
        <f t="shared" si="28"/>
        <v>-1.5576815306785783E-3</v>
      </c>
      <c r="L103" s="24">
        <f t="shared" si="28"/>
        <v>-9.3582041894513298E-3</v>
      </c>
      <c r="M103" s="24">
        <f t="shared" si="28"/>
        <v>-8.950472557440501E-3</v>
      </c>
      <c r="N103" s="24">
        <f t="shared" si="28"/>
        <v>0.99575068979165682</v>
      </c>
      <c r="O103" s="24">
        <f t="shared" si="28"/>
        <v>-1.6352943369653924E-2</v>
      </c>
      <c r="P103" s="24">
        <f t="shared" si="28"/>
        <v>-7.5981789930610732E-3</v>
      </c>
      <c r="Q103" s="24">
        <f t="shared" si="28"/>
        <v>-1.7317999477852224E-2</v>
      </c>
      <c r="R103" s="24">
        <f t="shared" si="28"/>
        <v>-9.7120631373059339E-3</v>
      </c>
      <c r="S103" s="24">
        <f t="shared" si="28"/>
        <v>-5.156814281578817E-2</v>
      </c>
      <c r="T103" s="21"/>
    </row>
    <row r="104" spans="1:20" ht="15.5" x14ac:dyDescent="0.35">
      <c r="A104" s="23">
        <v>13</v>
      </c>
      <c r="B104" s="5" t="s">
        <v>16</v>
      </c>
      <c r="C104" s="24">
        <f t="shared" ref="C104:S104" si="29">C79-C54</f>
        <v>-2.4866923922170522E-3</v>
      </c>
      <c r="D104" s="24">
        <f t="shared" si="29"/>
        <v>-3.8067293740457087E-2</v>
      </c>
      <c r="E104" s="24">
        <f t="shared" si="29"/>
        <v>-8.8134708134405028E-3</v>
      </c>
      <c r="F104" s="24">
        <f t="shared" si="29"/>
        <v>-1.7627400749329409E-2</v>
      </c>
      <c r="G104" s="24">
        <f t="shared" si="29"/>
        <v>-2.2267573986755725E-2</v>
      </c>
      <c r="H104" s="24">
        <f t="shared" si="29"/>
        <v>-4.2410714117145566E-2</v>
      </c>
      <c r="I104" s="24">
        <f t="shared" si="29"/>
        <v>-2.4844968494828264E-2</v>
      </c>
      <c r="J104" s="24">
        <f t="shared" si="29"/>
        <v>-4.0169250873444175E-2</v>
      </c>
      <c r="K104" s="24">
        <f t="shared" si="29"/>
        <v>-9.2256511405295705E-4</v>
      </c>
      <c r="L104" s="24">
        <f t="shared" si="29"/>
        <v>-7.5764741563002877E-2</v>
      </c>
      <c r="M104" s="24">
        <f t="shared" si="29"/>
        <v>-4.5803574423002522E-2</v>
      </c>
      <c r="N104" s="24">
        <f t="shared" si="29"/>
        <v>-4.0639632159900754E-2</v>
      </c>
      <c r="O104" s="24">
        <f t="shared" si="29"/>
        <v>0.94348418975737824</v>
      </c>
      <c r="P104" s="24">
        <f t="shared" si="29"/>
        <v>-6.5781411291614314E-2</v>
      </c>
      <c r="Q104" s="24">
        <f t="shared" si="29"/>
        <v>-4.635532094595015E-2</v>
      </c>
      <c r="R104" s="24">
        <f t="shared" si="29"/>
        <v>-7.4053230851290022E-2</v>
      </c>
      <c r="S104" s="24">
        <f t="shared" si="29"/>
        <v>-3.841462362702245E-2</v>
      </c>
      <c r="T104" s="21"/>
    </row>
    <row r="105" spans="1:20" ht="15.5" x14ac:dyDescent="0.35">
      <c r="A105" s="23">
        <v>14</v>
      </c>
      <c r="B105" s="5" t="s">
        <v>17</v>
      </c>
      <c r="C105" s="24">
        <f t="shared" ref="C105:S105" si="30">C80-C55</f>
        <v>-2.2016808777018611E-4</v>
      </c>
      <c r="D105" s="24">
        <f t="shared" si="30"/>
        <v>-1.5048744374637746E-3</v>
      </c>
      <c r="E105" s="24">
        <f t="shared" si="30"/>
        <v>-3.6382672305646635E-4</v>
      </c>
      <c r="F105" s="24">
        <f t="shared" si="30"/>
        <v>-2.2914053803380861E-4</v>
      </c>
      <c r="G105" s="24">
        <f t="shared" si="30"/>
        <v>-3.0369181056957508E-3</v>
      </c>
      <c r="H105" s="24">
        <f t="shared" si="30"/>
        <v>-3.0028651676959568E-4</v>
      </c>
      <c r="I105" s="24">
        <f t="shared" si="30"/>
        <v>-3.7046310746354454E-4</v>
      </c>
      <c r="J105" s="24">
        <f t="shared" si="30"/>
        <v>-2.3328752755926163E-3</v>
      </c>
      <c r="K105" s="24">
        <f t="shared" si="30"/>
        <v>-8.0578329156608816E-5</v>
      </c>
      <c r="L105" s="24">
        <f t="shared" si="30"/>
        <v>-2.0275943237823824E-2</v>
      </c>
      <c r="M105" s="24">
        <f t="shared" si="30"/>
        <v>-9.7323853177360168E-4</v>
      </c>
      <c r="N105" s="24">
        <f t="shared" si="30"/>
        <v>-5.8359750697117609E-3</v>
      </c>
      <c r="O105" s="24">
        <f t="shared" si="30"/>
        <v>-4.4702032603190795E-3</v>
      </c>
      <c r="P105" s="24">
        <f t="shared" si="30"/>
        <v>0.99859049236256692</v>
      </c>
      <c r="Q105" s="24">
        <f t="shared" si="30"/>
        <v>-6.9987119836152579E-4</v>
      </c>
      <c r="R105" s="24">
        <f t="shared" si="30"/>
        <v>-3.4559761177366784E-3</v>
      </c>
      <c r="S105" s="24">
        <f t="shared" si="30"/>
        <v>-2.1103777190993085E-4</v>
      </c>
      <c r="T105" s="21"/>
    </row>
    <row r="106" spans="1:20" ht="15.5" x14ac:dyDescent="0.35">
      <c r="A106" s="23">
        <v>15</v>
      </c>
      <c r="B106" s="5" t="s">
        <v>18</v>
      </c>
      <c r="C106" s="24">
        <f t="shared" ref="C106:S106" si="31">C81-C56</f>
        <v>0</v>
      </c>
      <c r="D106" s="24">
        <f t="shared" si="31"/>
        <v>-7.707444685349969E-4</v>
      </c>
      <c r="E106" s="24">
        <f t="shared" si="31"/>
        <v>-4.0571632230146593E-4</v>
      </c>
      <c r="F106" s="24">
        <f t="shared" si="31"/>
        <v>-7.5824164481211784E-5</v>
      </c>
      <c r="G106" s="24">
        <f t="shared" si="31"/>
        <v>-9.7645093317291634E-4</v>
      </c>
      <c r="H106" s="24">
        <f t="shared" si="31"/>
        <v>-3.2198974494134815E-4</v>
      </c>
      <c r="I106" s="24">
        <f t="shared" si="31"/>
        <v>-7.0897910066300266E-4</v>
      </c>
      <c r="J106" s="24">
        <f t="shared" si="31"/>
        <v>-4.6589856843055359E-3</v>
      </c>
      <c r="K106" s="24">
        <f t="shared" si="31"/>
        <v>-3.9026075775322834E-5</v>
      </c>
      <c r="L106" s="24">
        <f t="shared" si="31"/>
        <v>-4.4520419341989337E-4</v>
      </c>
      <c r="M106" s="24">
        <f t="shared" si="31"/>
        <v>-6.3089343306249072E-3</v>
      </c>
      <c r="N106" s="24">
        <f t="shared" si="31"/>
        <v>-3.2222157236320153E-5</v>
      </c>
      <c r="O106" s="24">
        <f t="shared" si="31"/>
        <v>-4.2940631260137401E-3</v>
      </c>
      <c r="P106" s="24">
        <f t="shared" si="31"/>
        <v>-5.6657113961087824E-3</v>
      </c>
      <c r="Q106" s="24">
        <f t="shared" si="31"/>
        <v>0.98684353118611645</v>
      </c>
      <c r="R106" s="24">
        <f t="shared" si="31"/>
        <v>-4.2716254491294318E-3</v>
      </c>
      <c r="S106" s="24">
        <f t="shared" si="31"/>
        <v>-2.7846541053514872E-3</v>
      </c>
      <c r="T106" s="21"/>
    </row>
    <row r="107" spans="1:20" ht="15.5" x14ac:dyDescent="0.35">
      <c r="A107" s="23">
        <v>16</v>
      </c>
      <c r="B107" s="5" t="s">
        <v>19</v>
      </c>
      <c r="C107" s="24">
        <f t="shared" ref="C107:S107" si="32">C82-C57</f>
        <v>-2.6337949345973075E-5</v>
      </c>
      <c r="D107" s="24">
        <f t="shared" si="32"/>
        <v>-9.6051983196080066E-4</v>
      </c>
      <c r="E107" s="24">
        <f t="shared" si="32"/>
        <v>-3.6830197469109056E-4</v>
      </c>
      <c r="F107" s="24">
        <f t="shared" si="32"/>
        <v>-5.3614777103908863E-6</v>
      </c>
      <c r="G107" s="24">
        <f t="shared" si="32"/>
        <v>-1.1672769526624597E-4</v>
      </c>
      <c r="H107" s="24">
        <f t="shared" si="32"/>
        <v>-1.2204736484678816E-4</v>
      </c>
      <c r="I107" s="24">
        <f t="shared" si="32"/>
        <v>-1.1691627958843656E-3</v>
      </c>
      <c r="J107" s="24">
        <f t="shared" si="32"/>
        <v>-3.9283121841969726E-3</v>
      </c>
      <c r="K107" s="24">
        <f t="shared" si="32"/>
        <v>-3.478883387092063E-5</v>
      </c>
      <c r="L107" s="24">
        <f t="shared" si="32"/>
        <v>-5.5118932693289169E-5</v>
      </c>
      <c r="M107" s="24">
        <f t="shared" si="32"/>
        <v>-1.8131921416745548E-3</v>
      </c>
      <c r="N107" s="24">
        <f t="shared" si="32"/>
        <v>-1.2258627781798362E-3</v>
      </c>
      <c r="O107" s="24">
        <f t="shared" si="32"/>
        <v>-2.4749060159306902E-3</v>
      </c>
      <c r="P107" s="24">
        <f t="shared" si="32"/>
        <v>-7.0745816717846773E-3</v>
      </c>
      <c r="Q107" s="24">
        <f t="shared" si="32"/>
        <v>-7.4821035548658594E-4</v>
      </c>
      <c r="R107" s="24">
        <f t="shared" si="32"/>
        <v>0.99510885176493091</v>
      </c>
      <c r="S107" s="24">
        <f t="shared" si="32"/>
        <v>-4.1355291378050163E-3</v>
      </c>
      <c r="T107" s="21"/>
    </row>
    <row r="108" spans="1:20" ht="15.5" x14ac:dyDescent="0.35">
      <c r="A108" s="23">
        <v>17</v>
      </c>
      <c r="B108" s="5" t="s">
        <v>20</v>
      </c>
      <c r="C108" s="24">
        <f t="shared" ref="C108:S108" si="33">C83-C58</f>
        <v>-3.8733787876749857E-4</v>
      </c>
      <c r="D108" s="24">
        <f t="shared" si="33"/>
        <v>-3.6863162667646106E-4</v>
      </c>
      <c r="E108" s="24">
        <f t="shared" si="33"/>
        <v>-4.1740829824724209E-4</v>
      </c>
      <c r="F108" s="24">
        <f t="shared" si="33"/>
        <v>-8.7186646879253659E-4</v>
      </c>
      <c r="G108" s="24">
        <f t="shared" si="33"/>
        <v>-2.8051324963524202E-3</v>
      </c>
      <c r="H108" s="24">
        <f t="shared" si="33"/>
        <v>-4.6238210461452432E-3</v>
      </c>
      <c r="I108" s="24">
        <f t="shared" si="33"/>
        <v>-1.477860277139021E-3</v>
      </c>
      <c r="J108" s="24">
        <f t="shared" si="33"/>
        <v>-5.8279475018082815E-3</v>
      </c>
      <c r="K108" s="24">
        <f t="shared" si="33"/>
        <v>-2.3937722170426083E-4</v>
      </c>
      <c r="L108" s="24">
        <f t="shared" si="33"/>
        <v>-1.9353794363052006E-2</v>
      </c>
      <c r="M108" s="24">
        <f t="shared" si="33"/>
        <v>-8.3328586918430343E-4</v>
      </c>
      <c r="N108" s="24">
        <f t="shared" si="33"/>
        <v>-2.5880863656360664E-3</v>
      </c>
      <c r="O108" s="24">
        <f t="shared" si="33"/>
        <v>-3.4398426921437297E-3</v>
      </c>
      <c r="P108" s="24">
        <f t="shared" si="33"/>
        <v>-4.2280988878453411E-3</v>
      </c>
      <c r="Q108" s="24">
        <f t="shared" si="33"/>
        <v>-5.2758462133989407E-3</v>
      </c>
      <c r="R108" s="24">
        <f t="shared" si="33"/>
        <v>-6.5377149502423978E-3</v>
      </c>
      <c r="S108" s="24">
        <f t="shared" si="33"/>
        <v>0.9806445732100979</v>
      </c>
      <c r="T108" s="21"/>
    </row>
    <row r="109" spans="1:20" ht="12.5" x14ac:dyDescent="0.25">
      <c r="C109" s="21"/>
      <c r="D109" s="21"/>
      <c r="E109" s="21"/>
      <c r="F109" s="21"/>
      <c r="G109" s="21"/>
      <c r="H109" s="21"/>
      <c r="I109" s="21"/>
      <c r="J109" s="21"/>
      <c r="K109" s="21"/>
      <c r="L109" s="21"/>
      <c r="M109" s="21"/>
      <c r="N109" s="21"/>
      <c r="O109" s="21"/>
      <c r="P109" s="21"/>
      <c r="Q109" s="21"/>
      <c r="R109" s="21"/>
      <c r="S109" s="21"/>
      <c r="T109" s="21"/>
    </row>
    <row r="110" spans="1:20" ht="12.5" x14ac:dyDescent="0.25">
      <c r="C110" s="21"/>
      <c r="D110" s="21"/>
      <c r="E110" s="21"/>
      <c r="F110" s="21"/>
      <c r="G110" s="21"/>
      <c r="H110" s="21"/>
      <c r="I110" s="21"/>
      <c r="J110" s="21"/>
      <c r="K110" s="21"/>
      <c r="L110" s="21"/>
      <c r="M110" s="21"/>
      <c r="N110" s="21"/>
      <c r="O110" s="21"/>
      <c r="P110" s="21"/>
      <c r="Q110" s="21"/>
      <c r="R110" s="21"/>
      <c r="S110" s="21"/>
      <c r="T110" s="21"/>
    </row>
    <row r="111" spans="1:20" ht="12.5" x14ac:dyDescent="0.25">
      <c r="C111" s="21"/>
      <c r="D111" s="21"/>
      <c r="E111" s="21"/>
      <c r="F111" s="21"/>
      <c r="G111" s="21"/>
      <c r="H111" s="21"/>
      <c r="I111" s="21"/>
      <c r="J111" s="21"/>
      <c r="K111" s="21"/>
      <c r="L111" s="21"/>
      <c r="M111" s="21"/>
      <c r="N111" s="21"/>
      <c r="O111" s="21"/>
      <c r="P111" s="21"/>
      <c r="Q111" s="21"/>
      <c r="R111" s="21"/>
      <c r="S111" s="21"/>
      <c r="T111" s="21"/>
    </row>
    <row r="112" spans="1:20" ht="12.5" x14ac:dyDescent="0.25">
      <c r="C112" s="21"/>
      <c r="D112" s="21"/>
      <c r="E112" s="21"/>
      <c r="F112" s="21"/>
      <c r="G112" s="21"/>
      <c r="H112" s="21"/>
      <c r="I112" s="21"/>
      <c r="J112" s="21"/>
      <c r="K112" s="21"/>
      <c r="L112" s="21"/>
      <c r="M112" s="21"/>
      <c r="N112" s="21"/>
      <c r="O112" s="21"/>
      <c r="P112" s="21"/>
      <c r="Q112" s="21"/>
      <c r="R112" s="21"/>
      <c r="S112" s="21"/>
      <c r="T112" s="21"/>
    </row>
    <row r="113" spans="1:23" ht="12.5" x14ac:dyDescent="0.25">
      <c r="A113" s="106" t="s">
        <v>73</v>
      </c>
      <c r="B113" s="107"/>
      <c r="C113" s="21"/>
      <c r="D113" s="21"/>
      <c r="E113" s="21"/>
      <c r="F113" s="21"/>
      <c r="G113" s="21"/>
      <c r="H113" s="21"/>
      <c r="I113" s="21"/>
      <c r="J113" s="21"/>
      <c r="K113" s="21"/>
      <c r="L113" s="21"/>
      <c r="M113" s="21"/>
      <c r="N113" s="21"/>
      <c r="O113" s="21"/>
      <c r="P113" s="21"/>
      <c r="Q113" s="21"/>
      <c r="R113" s="21"/>
      <c r="S113" s="21"/>
      <c r="T113" s="21"/>
    </row>
    <row r="114" spans="1:23" ht="12.5" x14ac:dyDescent="0.25">
      <c r="A114" s="107"/>
      <c r="B114" s="107"/>
      <c r="C114" s="21"/>
      <c r="D114" s="21"/>
      <c r="E114" s="21"/>
      <c r="F114" s="21"/>
      <c r="G114" s="21"/>
      <c r="H114" s="21"/>
      <c r="I114" s="21"/>
      <c r="J114" s="21"/>
      <c r="K114" s="21"/>
      <c r="L114" s="21"/>
      <c r="M114" s="21"/>
      <c r="N114" s="21"/>
      <c r="O114" s="21"/>
      <c r="P114" s="21"/>
      <c r="Q114" s="21"/>
      <c r="R114" s="21"/>
      <c r="S114" s="21"/>
      <c r="T114" s="21"/>
    </row>
    <row r="115" spans="1:23" ht="15.5" x14ac:dyDescent="0.35">
      <c r="A115" s="85" t="s">
        <v>2</v>
      </c>
      <c r="B115" s="108" t="s">
        <v>3</v>
      </c>
      <c r="C115" s="22">
        <v>1</v>
      </c>
      <c r="D115" s="22">
        <v>2</v>
      </c>
      <c r="E115" s="22">
        <v>3</v>
      </c>
      <c r="F115" s="22">
        <v>4</v>
      </c>
      <c r="G115" s="22">
        <v>5</v>
      </c>
      <c r="H115" s="22">
        <v>6</v>
      </c>
      <c r="I115" s="22">
        <v>7</v>
      </c>
      <c r="J115" s="22">
        <v>8</v>
      </c>
      <c r="K115" s="22">
        <v>9</v>
      </c>
      <c r="L115" s="22">
        <v>10</v>
      </c>
      <c r="M115" s="22">
        <v>11</v>
      </c>
      <c r="N115" s="22">
        <v>12</v>
      </c>
      <c r="O115" s="22">
        <v>13</v>
      </c>
      <c r="P115" s="22">
        <v>14</v>
      </c>
      <c r="Q115" s="22">
        <v>15</v>
      </c>
      <c r="R115" s="22">
        <v>16</v>
      </c>
      <c r="S115" s="22">
        <v>17</v>
      </c>
      <c r="T115" s="21"/>
    </row>
    <row r="116" spans="1:23" ht="15.5" x14ac:dyDescent="0.35">
      <c r="A116" s="86"/>
      <c r="B116" s="86"/>
      <c r="C116" s="22" t="s">
        <v>4</v>
      </c>
      <c r="D116" s="22" t="s">
        <v>5</v>
      </c>
      <c r="E116" s="22" t="s">
        <v>6</v>
      </c>
      <c r="F116" s="22" t="s">
        <v>7</v>
      </c>
      <c r="G116" s="22" t="s">
        <v>8</v>
      </c>
      <c r="H116" s="22" t="s">
        <v>9</v>
      </c>
      <c r="I116" s="22" t="s">
        <v>10</v>
      </c>
      <c r="J116" s="22" t="s">
        <v>11</v>
      </c>
      <c r="K116" s="22" t="s">
        <v>12</v>
      </c>
      <c r="L116" s="22" t="s">
        <v>13</v>
      </c>
      <c r="M116" s="22" t="s">
        <v>14</v>
      </c>
      <c r="N116" s="22" t="s">
        <v>15</v>
      </c>
      <c r="O116" s="22" t="s">
        <v>16</v>
      </c>
      <c r="P116" s="22" t="s">
        <v>17</v>
      </c>
      <c r="Q116" s="22" t="s">
        <v>18</v>
      </c>
      <c r="R116" s="22" t="s">
        <v>19</v>
      </c>
      <c r="S116" s="22" t="s">
        <v>20</v>
      </c>
      <c r="T116" s="21"/>
      <c r="U116" s="26" t="s">
        <v>74</v>
      </c>
      <c r="V116" s="27" t="s">
        <v>75</v>
      </c>
      <c r="W116" s="26" t="s">
        <v>76</v>
      </c>
    </row>
    <row r="117" spans="1:23" ht="15.5" x14ac:dyDescent="0.35">
      <c r="A117" s="23">
        <v>1</v>
      </c>
      <c r="B117" s="5" t="s">
        <v>4</v>
      </c>
      <c r="C117" s="24">
        <f t="array" ref="C117:S133">MINVERSE(C92:S108)</f>
        <v>1.1167059101977745</v>
      </c>
      <c r="D117" s="24">
        <v>5.1305163802196269E-2</v>
      </c>
      <c r="E117" s="24">
        <v>0.29544706680599164</v>
      </c>
      <c r="F117" s="24">
        <v>4.1133044664851237E-2</v>
      </c>
      <c r="G117" s="24">
        <v>7.7173596536238245E-2</v>
      </c>
      <c r="H117" s="24">
        <v>0.15094080629498952</v>
      </c>
      <c r="I117" s="24">
        <v>4.1794497560112658E-2</v>
      </c>
      <c r="J117" s="24">
        <v>0.10368519196698048</v>
      </c>
      <c r="K117" s="24">
        <v>0.29044331865625594</v>
      </c>
      <c r="L117" s="24">
        <v>2.853926330061813E-2</v>
      </c>
      <c r="M117" s="24">
        <v>1.8721185352517294E-2</v>
      </c>
      <c r="N117" s="24">
        <v>2.5786128476355863E-2</v>
      </c>
      <c r="O117" s="24">
        <v>5.2768871110174753E-2</v>
      </c>
      <c r="P117" s="24">
        <v>7.8667219085839415E-2</v>
      </c>
      <c r="Q117" s="24">
        <v>5.2385310006888314E-2</v>
      </c>
      <c r="R117" s="24">
        <v>0.15914943924163572</v>
      </c>
      <c r="S117" s="24">
        <v>9.0165241327952658E-2</v>
      </c>
      <c r="T117" s="21"/>
      <c r="U117" s="28">
        <f t="shared" ref="U117:U133" si="34">SUM(C117:S117)</f>
        <v>2.6748112543873721</v>
      </c>
      <c r="V117" s="28">
        <f t="shared" ref="V117:V133" si="35">SUM(C42:S42)</f>
        <v>0.49797652985030044</v>
      </c>
      <c r="W117" s="8">
        <f t="shared" ref="W117:W133" si="36">U117/$U$135</f>
        <v>1.4271092142197073</v>
      </c>
    </row>
    <row r="118" spans="1:23" ht="15.5" x14ac:dyDescent="0.35">
      <c r="A118" s="23">
        <v>2</v>
      </c>
      <c r="B118" s="5" t="s">
        <v>5</v>
      </c>
      <c r="C118" s="24">
        <v>1.6610170012677648E-2</v>
      </c>
      <c r="D118" s="24">
        <v>1.1292978670132836</v>
      </c>
      <c r="E118" s="24">
        <v>0.13563087475722768</v>
      </c>
      <c r="F118" s="24">
        <v>0.56647516851431912</v>
      </c>
      <c r="G118" s="24">
        <v>5.4968087907379774E-2</v>
      </c>
      <c r="H118" s="24">
        <v>0.14967878974313523</v>
      </c>
      <c r="I118" s="24">
        <v>2.4041072482038933E-2</v>
      </c>
      <c r="J118" s="24">
        <v>5.7678338695544708E-2</v>
      </c>
      <c r="K118" s="24">
        <v>5.6376379040926614E-2</v>
      </c>
      <c r="L118" s="24">
        <v>3.3061572748660624E-2</v>
      </c>
      <c r="M118" s="24">
        <v>1.1707561230907338E-2</v>
      </c>
      <c r="N118" s="24">
        <v>2.1987892872488531E-2</v>
      </c>
      <c r="O118" s="24">
        <v>3.0486017093441956E-2</v>
      </c>
      <c r="P118" s="24">
        <v>5.001251772559092E-2</v>
      </c>
      <c r="Q118" s="24">
        <v>2.8052784092963027E-2</v>
      </c>
      <c r="R118" s="24">
        <v>7.0286009035605959E-2</v>
      </c>
      <c r="S118" s="24">
        <v>4.9267548431553586E-2</v>
      </c>
      <c r="T118" s="21"/>
      <c r="U118" s="28">
        <f t="shared" si="34"/>
        <v>2.4856186513977452</v>
      </c>
      <c r="V118" s="28">
        <f t="shared" si="35"/>
        <v>0.5289219586870485</v>
      </c>
      <c r="W118" s="8">
        <f t="shared" si="36"/>
        <v>1.3261680705985111</v>
      </c>
    </row>
    <row r="119" spans="1:23" ht="15.5" x14ac:dyDescent="0.35">
      <c r="A119" s="23">
        <v>3</v>
      </c>
      <c r="B119" s="5" t="s">
        <v>6</v>
      </c>
      <c r="C119" s="24">
        <v>0.17568699093988738</v>
      </c>
      <c r="D119" s="24">
        <v>0.26000951439205322</v>
      </c>
      <c r="E119" s="24">
        <v>1.5382702009071414</v>
      </c>
      <c r="F119" s="24">
        <v>0.20845644450145059</v>
      </c>
      <c r="G119" s="24">
        <v>0.38165101244034949</v>
      </c>
      <c r="H119" s="24">
        <v>0.60866733829798469</v>
      </c>
      <c r="I119" s="24">
        <v>0.20182459886113174</v>
      </c>
      <c r="J119" s="24">
        <v>0.50301781115113353</v>
      </c>
      <c r="K119" s="24">
        <v>0.62650426066153364</v>
      </c>
      <c r="L119" s="24">
        <v>0.13604177409907717</v>
      </c>
      <c r="M119" s="24">
        <v>9.0966087308290464E-2</v>
      </c>
      <c r="N119" s="24">
        <v>0.11502861867898347</v>
      </c>
      <c r="O119" s="24">
        <v>0.26064045355813609</v>
      </c>
      <c r="P119" s="24">
        <v>0.30336190469569602</v>
      </c>
      <c r="Q119" s="24">
        <v>0.23290695493896921</v>
      </c>
      <c r="R119" s="24">
        <v>0.64038744999243258</v>
      </c>
      <c r="S119" s="24">
        <v>0.33031553360241084</v>
      </c>
      <c r="T119" s="21"/>
      <c r="U119" s="28">
        <f t="shared" si="34"/>
        <v>6.6137369490266611</v>
      </c>
      <c r="V119" s="28">
        <f t="shared" si="35"/>
        <v>2.8462453774135366</v>
      </c>
      <c r="W119" s="8">
        <f t="shared" si="36"/>
        <v>3.5286695182322476</v>
      </c>
    </row>
    <row r="120" spans="1:23" ht="15.5" x14ac:dyDescent="0.35">
      <c r="A120" s="23">
        <v>4</v>
      </c>
      <c r="B120" s="5" t="s">
        <v>7</v>
      </c>
      <c r="C120" s="24">
        <v>4.9759119868884932E-3</v>
      </c>
      <c r="D120" s="24">
        <v>1.9952591895090233E-2</v>
      </c>
      <c r="E120" s="24">
        <v>2.6004444459450021E-2</v>
      </c>
      <c r="F120" s="24">
        <v>1.8279395214996224</v>
      </c>
      <c r="G120" s="24">
        <v>6.2495653696701257E-2</v>
      </c>
      <c r="H120" s="24">
        <v>2.4180048947674719E-2</v>
      </c>
      <c r="I120" s="24">
        <v>2.0824471666963457E-2</v>
      </c>
      <c r="J120" s="24">
        <v>4.4143790624787932E-2</v>
      </c>
      <c r="K120" s="24">
        <v>1.4016174018227903E-2</v>
      </c>
      <c r="L120" s="24">
        <v>7.0242872716743482E-2</v>
      </c>
      <c r="M120" s="24">
        <v>1.1523769421960197E-2</v>
      </c>
      <c r="N120" s="24">
        <v>1.5595856146977942E-2</v>
      </c>
      <c r="O120" s="24">
        <v>2.6235055835508215E-2</v>
      </c>
      <c r="P120" s="24">
        <v>5.1208688150286119E-2</v>
      </c>
      <c r="Q120" s="24">
        <v>2.5640488577887866E-2</v>
      </c>
      <c r="R120" s="24">
        <v>5.4755610883971149E-2</v>
      </c>
      <c r="S120" s="24">
        <v>6.7735244241849193E-2</v>
      </c>
      <c r="T120" s="21"/>
      <c r="U120" s="28">
        <f t="shared" si="34"/>
        <v>2.3674701947705907</v>
      </c>
      <c r="V120" s="28">
        <f t="shared" si="35"/>
        <v>0.64206400150317822</v>
      </c>
      <c r="W120" s="8">
        <f t="shared" si="36"/>
        <v>1.2631315663136256</v>
      </c>
    </row>
    <row r="121" spans="1:23" ht="15.5" x14ac:dyDescent="0.35">
      <c r="A121" s="23">
        <v>5</v>
      </c>
      <c r="B121" s="5" t="s">
        <v>8</v>
      </c>
      <c r="C121" s="24">
        <v>2.1538979116119073E-4</v>
      </c>
      <c r="D121" s="24">
        <v>8.9905021729959399E-4</v>
      </c>
      <c r="E121" s="24">
        <v>8.6264449029862795E-4</v>
      </c>
      <c r="F121" s="24">
        <v>1.6895812534484663E-3</v>
      </c>
      <c r="G121" s="24">
        <v>1.0305391150389591</v>
      </c>
      <c r="H121" s="24">
        <v>7.227166907955593E-4</v>
      </c>
      <c r="I121" s="24">
        <v>5.1289852475432519E-4</v>
      </c>
      <c r="J121" s="24">
        <v>1.4364356608042703E-3</v>
      </c>
      <c r="K121" s="24">
        <v>4.2963075141644314E-4</v>
      </c>
      <c r="L121" s="24">
        <v>8.8062147051401452E-4</v>
      </c>
      <c r="M121" s="24">
        <v>2.8506962900945622E-4</v>
      </c>
      <c r="N121" s="24">
        <v>3.0709724178820745E-4</v>
      </c>
      <c r="O121" s="24">
        <v>1.804641929782534E-3</v>
      </c>
      <c r="P121" s="24">
        <v>3.3829444206307201E-3</v>
      </c>
      <c r="Q121" s="24">
        <v>9.5519598466366348E-4</v>
      </c>
      <c r="R121" s="24">
        <v>4.981184461829229E-3</v>
      </c>
      <c r="S121" s="24">
        <v>5.4298034900529058E-3</v>
      </c>
      <c r="T121" s="21"/>
      <c r="U121" s="28">
        <f t="shared" si="34"/>
        <v>1.0553340210472084</v>
      </c>
      <c r="V121" s="28">
        <f t="shared" si="35"/>
        <v>4.6317880157569803E-2</v>
      </c>
      <c r="W121" s="8">
        <f t="shared" si="36"/>
        <v>0.56305913288111664</v>
      </c>
    </row>
    <row r="122" spans="1:23" ht="15.5" x14ac:dyDescent="0.35">
      <c r="A122" s="23">
        <v>6</v>
      </c>
      <c r="B122" s="5" t="s">
        <v>9</v>
      </c>
      <c r="C122" s="24">
        <v>5.5556036703497064E-3</v>
      </c>
      <c r="D122" s="24">
        <v>1.6747766260289058E-2</v>
      </c>
      <c r="E122" s="24">
        <v>5.1709815870751123E-3</v>
      </c>
      <c r="F122" s="24">
        <v>1.0029047493313997E-2</v>
      </c>
      <c r="G122" s="24">
        <v>1.574603743133457E-2</v>
      </c>
      <c r="H122" s="24">
        <v>1.0221047796266773</v>
      </c>
      <c r="I122" s="24">
        <v>1.0941638213336602E-2</v>
      </c>
      <c r="J122" s="24">
        <v>8.9425162133802312E-3</v>
      </c>
      <c r="K122" s="24">
        <v>3.1685247663684984E-3</v>
      </c>
      <c r="L122" s="24">
        <v>6.623114590337582E-3</v>
      </c>
      <c r="M122" s="24">
        <v>7.6910727989130279E-3</v>
      </c>
      <c r="N122" s="24">
        <v>8.5990664820676396E-2</v>
      </c>
      <c r="O122" s="24">
        <v>1.036910536702047E-2</v>
      </c>
      <c r="P122" s="24">
        <v>5.8987870393685117E-2</v>
      </c>
      <c r="Q122" s="24">
        <v>1.1290665559207831E-2</v>
      </c>
      <c r="R122" s="24">
        <v>7.0496650018836869E-3</v>
      </c>
      <c r="S122" s="24">
        <v>1.7200333382785798E-2</v>
      </c>
      <c r="T122" s="21"/>
      <c r="U122" s="28">
        <f t="shared" si="34"/>
        <v>1.3036093871766343</v>
      </c>
      <c r="V122" s="28">
        <f t="shared" si="35"/>
        <v>0.22455370417200904</v>
      </c>
      <c r="W122" s="8">
        <f t="shared" si="36"/>
        <v>0.69552308228536208</v>
      </c>
    </row>
    <row r="123" spans="1:23" ht="15.5" x14ac:dyDescent="0.35">
      <c r="A123" s="23">
        <v>7</v>
      </c>
      <c r="B123" s="5" t="s">
        <v>10</v>
      </c>
      <c r="C123" s="24">
        <v>2.1418113481001229E-3</v>
      </c>
      <c r="D123" s="24">
        <v>8.8507112218372437E-3</v>
      </c>
      <c r="E123" s="24">
        <v>3.6921126742496908E-3</v>
      </c>
      <c r="F123" s="24">
        <v>7.3965873845205851E-3</v>
      </c>
      <c r="G123" s="24">
        <v>4.0309429784292543E-3</v>
      </c>
      <c r="H123" s="24">
        <v>5.8240634075095617E-3</v>
      </c>
      <c r="I123" s="24">
        <v>1.011028556090779</v>
      </c>
      <c r="J123" s="24">
        <v>3.965616908410996E-2</v>
      </c>
      <c r="K123" s="24">
        <v>1.9253171131518028E-3</v>
      </c>
      <c r="L123" s="24">
        <v>3.9038316892988307E-3</v>
      </c>
      <c r="M123" s="24">
        <v>4.8873710826969601E-3</v>
      </c>
      <c r="N123" s="24">
        <v>3.5351645116951033E-3</v>
      </c>
      <c r="O123" s="24">
        <v>2.068107135289729E-2</v>
      </c>
      <c r="P123" s="24">
        <v>8.8703453947499428E-3</v>
      </c>
      <c r="Q123" s="24">
        <v>4.2606668039952356E-3</v>
      </c>
      <c r="R123" s="24">
        <v>1.1199660266704674E-2</v>
      </c>
      <c r="S123" s="24">
        <v>9.5595545806500346E-3</v>
      </c>
      <c r="T123" s="21"/>
      <c r="U123" s="28">
        <f t="shared" si="34"/>
        <v>1.1514439369853748</v>
      </c>
      <c r="V123" s="28">
        <f t="shared" si="35"/>
        <v>9.229966688696882E-2</v>
      </c>
      <c r="W123" s="8">
        <f t="shared" si="36"/>
        <v>0.61433727311933439</v>
      </c>
    </row>
    <row r="124" spans="1:23" ht="15.5" x14ac:dyDescent="0.35">
      <c r="A124" s="23">
        <v>8</v>
      </c>
      <c r="B124" s="5" t="s">
        <v>11</v>
      </c>
      <c r="C124" s="24">
        <v>6.067210054796328E-3</v>
      </c>
      <c r="D124" s="24">
        <v>6.3431240286381363E-2</v>
      </c>
      <c r="E124" s="24">
        <v>2.4632728435359796E-2</v>
      </c>
      <c r="F124" s="24">
        <v>3.517858287377558E-2</v>
      </c>
      <c r="G124" s="24">
        <v>3.8418800689739116E-2</v>
      </c>
      <c r="H124" s="24">
        <v>6.3215309998182936E-2</v>
      </c>
      <c r="I124" s="24">
        <v>4.0619681537825081E-2</v>
      </c>
      <c r="J124" s="24">
        <v>1.0780812728890634</v>
      </c>
      <c r="K124" s="24">
        <v>1.1370804882455976E-2</v>
      </c>
      <c r="L124" s="24">
        <v>1.8001166884154523E-2</v>
      </c>
      <c r="M124" s="24">
        <v>1.0026123099847758E-2</v>
      </c>
      <c r="N124" s="24">
        <v>1.2795945860943467E-2</v>
      </c>
      <c r="O124" s="24">
        <v>3.272078455357625E-2</v>
      </c>
      <c r="P124" s="24">
        <v>9.057248134720508E-2</v>
      </c>
      <c r="Q124" s="24">
        <v>3.1043322095170037E-2</v>
      </c>
      <c r="R124" s="24">
        <v>3.6143953347471842E-2</v>
      </c>
      <c r="S124" s="24">
        <v>2.1149293154882357E-2</v>
      </c>
      <c r="T124" s="21"/>
      <c r="U124" s="28">
        <f t="shared" si="34"/>
        <v>1.6134687019908307</v>
      </c>
      <c r="V124" s="28">
        <f t="shared" si="35"/>
        <v>0.38547215768498466</v>
      </c>
      <c r="W124" s="8">
        <f t="shared" si="36"/>
        <v>0.86084431104788461</v>
      </c>
    </row>
    <row r="125" spans="1:23" ht="15.5" x14ac:dyDescent="0.35">
      <c r="A125" s="23">
        <v>9</v>
      </c>
      <c r="B125" s="5" t="s">
        <v>12</v>
      </c>
      <c r="C125" s="24">
        <v>9.7913419473541876E-4</v>
      </c>
      <c r="D125" s="24">
        <v>3.4637566772145719E-3</v>
      </c>
      <c r="E125" s="24">
        <v>3.6113339706991422E-3</v>
      </c>
      <c r="F125" s="24">
        <v>3.2865483065956632E-3</v>
      </c>
      <c r="G125" s="24">
        <v>1.7735387561681838E-2</v>
      </c>
      <c r="H125" s="24">
        <v>7.4524461048152907E-3</v>
      </c>
      <c r="I125" s="24">
        <v>8.9876625684348656E-3</v>
      </c>
      <c r="J125" s="24">
        <v>1.2448067181281251E-2</v>
      </c>
      <c r="K125" s="24">
        <v>1.0019620900291122</v>
      </c>
      <c r="L125" s="24">
        <v>8.1065560757157974E-3</v>
      </c>
      <c r="M125" s="24">
        <v>4.9062949738453562E-3</v>
      </c>
      <c r="N125" s="24">
        <v>4.3899390341922548E-3</v>
      </c>
      <c r="O125" s="24">
        <v>1.0034138917731241E-2</v>
      </c>
      <c r="P125" s="24">
        <v>8.1358270324637119E-2</v>
      </c>
      <c r="Q125" s="24">
        <v>3.0310986249768353E-2</v>
      </c>
      <c r="R125" s="24">
        <v>3.2983699369329815E-2</v>
      </c>
      <c r="S125" s="24">
        <v>2.6444710759395439E-2</v>
      </c>
      <c r="T125" s="21"/>
      <c r="U125" s="28">
        <f t="shared" si="34"/>
        <v>1.2584610222991857</v>
      </c>
      <c r="V125" s="28">
        <f t="shared" si="35"/>
        <v>0.21299532548967695</v>
      </c>
      <c r="W125" s="8">
        <f t="shared" si="36"/>
        <v>0.67143478543156498</v>
      </c>
    </row>
    <row r="126" spans="1:23" ht="15.5" x14ac:dyDescent="0.35">
      <c r="A126" s="23">
        <v>10</v>
      </c>
      <c r="B126" s="5" t="s">
        <v>13</v>
      </c>
      <c r="C126" s="24">
        <v>5.0838646790575025E-3</v>
      </c>
      <c r="D126" s="24">
        <v>2.4917128297639646E-2</v>
      </c>
      <c r="E126" s="24">
        <v>2.2982188445093876E-2</v>
      </c>
      <c r="F126" s="24">
        <v>2.6111572434638977E-2</v>
      </c>
      <c r="G126" s="24">
        <v>2.2121454285173356E-2</v>
      </c>
      <c r="H126" s="24">
        <v>3.9774328152707067E-2</v>
      </c>
      <c r="I126" s="24">
        <v>4.4733338998691939E-2</v>
      </c>
      <c r="J126" s="24">
        <v>6.5738515086183072E-2</v>
      </c>
      <c r="K126" s="24">
        <v>1.184990526350708E-2</v>
      </c>
      <c r="L126" s="24">
        <v>1.2060120023499201</v>
      </c>
      <c r="M126" s="24">
        <v>5.5566135698992554E-2</v>
      </c>
      <c r="N126" s="24">
        <v>6.9373828817416994E-2</v>
      </c>
      <c r="O126" s="24">
        <v>0.18433192644731689</v>
      </c>
      <c r="P126" s="24">
        <v>8.9211318053573824E-2</v>
      </c>
      <c r="Q126" s="24">
        <v>4.5106844580447759E-2</v>
      </c>
      <c r="R126" s="24">
        <v>5.4014800394590445E-2</v>
      </c>
      <c r="S126" s="24">
        <v>5.1825896423723192E-2</v>
      </c>
      <c r="T126" s="21"/>
      <c r="U126" s="28">
        <f t="shared" si="34"/>
        <v>2.018755048408674</v>
      </c>
      <c r="V126" s="28">
        <f t="shared" si="35"/>
        <v>0.59090637987169614</v>
      </c>
      <c r="W126" s="8">
        <f t="shared" si="36"/>
        <v>1.0770793363872018</v>
      </c>
    </row>
    <row r="127" spans="1:23" ht="15.5" x14ac:dyDescent="0.35">
      <c r="A127" s="23">
        <v>11</v>
      </c>
      <c r="B127" s="5" t="s">
        <v>14</v>
      </c>
      <c r="C127" s="24">
        <v>2.3349708503006897E-2</v>
      </c>
      <c r="D127" s="24">
        <v>3.7902424093799764E-2</v>
      </c>
      <c r="E127" s="24">
        <v>3.2881565986064454E-2</v>
      </c>
      <c r="F127" s="24">
        <v>6.1825559456693088E-2</v>
      </c>
      <c r="G127" s="24">
        <v>2.4487411866105546E-2</v>
      </c>
      <c r="H127" s="24">
        <v>3.5592797708121758E-2</v>
      </c>
      <c r="I127" s="24">
        <v>6.637060597034769E-2</v>
      </c>
      <c r="J127" s="24">
        <v>4.4731041058032529E-2</v>
      </c>
      <c r="K127" s="24">
        <v>2.7531245900949929E-2</v>
      </c>
      <c r="L127" s="24">
        <v>3.2292564158379056E-2</v>
      </c>
      <c r="M127" s="24">
        <v>1.0957073430191813</v>
      </c>
      <c r="N127" s="24">
        <v>3.1828987539070812E-2</v>
      </c>
      <c r="O127" s="24">
        <v>6.6847253692124312E-2</v>
      </c>
      <c r="P127" s="24">
        <v>2.7103300998653556E-2</v>
      </c>
      <c r="Q127" s="24">
        <v>1.879014577333829E-2</v>
      </c>
      <c r="R127" s="24">
        <v>3.8039512452430722E-2</v>
      </c>
      <c r="S127" s="24">
        <v>6.1250523809779508E-2</v>
      </c>
      <c r="T127" s="21"/>
      <c r="U127" s="28">
        <f t="shared" si="34"/>
        <v>1.7265319919860793</v>
      </c>
      <c r="V127" s="28">
        <f t="shared" si="35"/>
        <v>0.40794539056586776</v>
      </c>
      <c r="W127" s="8">
        <f t="shared" si="36"/>
        <v>0.92116769374546859</v>
      </c>
    </row>
    <row r="128" spans="1:23" ht="15.5" x14ac:dyDescent="0.35">
      <c r="A128" s="23">
        <v>12</v>
      </c>
      <c r="B128" s="5" t="s">
        <v>15</v>
      </c>
      <c r="C128" s="24">
        <v>1.1586104784432063E-3</v>
      </c>
      <c r="D128" s="24">
        <v>1.5030126718348301E-2</v>
      </c>
      <c r="E128" s="24">
        <v>5.8870564156046695E-3</v>
      </c>
      <c r="F128" s="24">
        <v>9.1859400891756288E-3</v>
      </c>
      <c r="G128" s="24">
        <v>9.0214940973920472E-3</v>
      </c>
      <c r="H128" s="24">
        <v>1.9105624108386822E-2</v>
      </c>
      <c r="I128" s="24">
        <v>3.5157977328583355E-2</v>
      </c>
      <c r="J128" s="24">
        <v>1.4696138671506636E-2</v>
      </c>
      <c r="K128" s="24">
        <v>4.2366337611293723E-3</v>
      </c>
      <c r="L128" s="24">
        <v>1.5882951508282239E-2</v>
      </c>
      <c r="M128" s="24">
        <v>1.233201507711645E-2</v>
      </c>
      <c r="N128" s="24">
        <v>1.0083143872341807</v>
      </c>
      <c r="O128" s="24">
        <v>2.2724631561768655E-2</v>
      </c>
      <c r="P128" s="24">
        <v>1.3947528515280094E-2</v>
      </c>
      <c r="Q128" s="24">
        <v>2.098079860068025E-2</v>
      </c>
      <c r="R128" s="24">
        <v>1.5708302200371574E-2</v>
      </c>
      <c r="S128" s="24">
        <v>5.7016481193178259E-2</v>
      </c>
      <c r="T128" s="21"/>
      <c r="U128" s="28">
        <f t="shared" si="34"/>
        <v>1.2803866975594285</v>
      </c>
      <c r="V128" s="28">
        <f t="shared" si="35"/>
        <v>0.19753990258989806</v>
      </c>
      <c r="W128" s="8">
        <f t="shared" si="36"/>
        <v>0.68313293166171762</v>
      </c>
    </row>
    <row r="129" spans="1:23" ht="15.5" x14ac:dyDescent="0.35">
      <c r="A129" s="23">
        <v>13</v>
      </c>
      <c r="B129" s="5" t="s">
        <v>16</v>
      </c>
      <c r="C129" s="24">
        <v>7.6080834215308066E-3</v>
      </c>
      <c r="D129" s="24">
        <v>5.7200185213588356E-2</v>
      </c>
      <c r="E129" s="24">
        <v>2.6514684690645298E-2</v>
      </c>
      <c r="F129" s="24">
        <v>6.7200586413681512E-2</v>
      </c>
      <c r="G129" s="24">
        <v>3.789957892525106E-2</v>
      </c>
      <c r="H129" s="24">
        <v>6.7722536087983357E-2</v>
      </c>
      <c r="I129" s="24">
        <v>4.1034320581002551E-2</v>
      </c>
      <c r="J129" s="24">
        <v>6.494969319106686E-2</v>
      </c>
      <c r="K129" s="24">
        <v>1.3464178827942987E-2</v>
      </c>
      <c r="L129" s="24">
        <v>0.1071990120249653</v>
      </c>
      <c r="M129" s="24">
        <v>6.1518185335524521E-2</v>
      </c>
      <c r="N129" s="24">
        <v>5.8289124058889932E-2</v>
      </c>
      <c r="O129" s="24">
        <v>1.0871729466320854</v>
      </c>
      <c r="P129" s="24">
        <v>9.3303493655746222E-2</v>
      </c>
      <c r="Q129" s="24">
        <v>6.1724822948809016E-2</v>
      </c>
      <c r="R129" s="24">
        <v>9.9401024951384434E-2</v>
      </c>
      <c r="S129" s="24">
        <v>6.0579190588601464E-2</v>
      </c>
      <c r="T129" s="21"/>
      <c r="U129" s="28">
        <f t="shared" si="34"/>
        <v>2.012781647548699</v>
      </c>
      <c r="V129" s="28">
        <f t="shared" si="35"/>
        <v>0.64093827538607551</v>
      </c>
      <c r="W129" s="8">
        <f t="shared" si="36"/>
        <v>1.0738923094919337</v>
      </c>
    </row>
    <row r="130" spans="1:23" ht="15.5" x14ac:dyDescent="0.35">
      <c r="A130" s="23">
        <v>14</v>
      </c>
      <c r="B130" s="5" t="s">
        <v>17</v>
      </c>
      <c r="C130" s="24">
        <v>5.2167233608658482E-4</v>
      </c>
      <c r="D130" s="24">
        <v>2.8663586291546865E-3</v>
      </c>
      <c r="E130" s="24">
        <v>1.5556638252355915E-3</v>
      </c>
      <c r="F130" s="24">
        <v>2.4020206566953682E-3</v>
      </c>
      <c r="G130" s="24">
        <v>4.1846254469448093E-3</v>
      </c>
      <c r="H130" s="24">
        <v>2.209462596260813E-3</v>
      </c>
      <c r="I130" s="24">
        <v>1.9693271700035836E-3</v>
      </c>
      <c r="J130" s="24">
        <v>4.6225078350172468E-3</v>
      </c>
      <c r="K130" s="24">
        <v>8.4566536157692411E-4</v>
      </c>
      <c r="L130" s="24">
        <v>2.5271649844263021E-2</v>
      </c>
      <c r="M130" s="24">
        <v>2.6436428336045043E-3</v>
      </c>
      <c r="N130" s="24">
        <v>7.7433022046791197E-3</v>
      </c>
      <c r="O130" s="24">
        <v>9.0764790924080518E-3</v>
      </c>
      <c r="P130" s="24">
        <v>1.004247294857916</v>
      </c>
      <c r="Q130" s="24">
        <v>2.277124936670595E-3</v>
      </c>
      <c r="R130" s="24">
        <v>5.6527799529952957E-3</v>
      </c>
      <c r="S130" s="24">
        <v>2.2587068143014597E-3</v>
      </c>
      <c r="T130" s="21"/>
      <c r="U130" s="28">
        <f t="shared" si="34"/>
        <v>1.0803482843938137</v>
      </c>
      <c r="V130" s="28">
        <f t="shared" si="35"/>
        <v>4.5770883946071809E-2</v>
      </c>
      <c r="W130" s="8">
        <f t="shared" si="36"/>
        <v>0.5764051533340756</v>
      </c>
    </row>
    <row r="131" spans="1:23" ht="15.5" x14ac:dyDescent="0.35">
      <c r="A131" s="23">
        <v>15</v>
      </c>
      <c r="B131" s="5" t="s">
        <v>18</v>
      </c>
      <c r="C131" s="24">
        <v>3.0855059079698912E-4</v>
      </c>
      <c r="D131" s="24">
        <v>1.8347555042215824E-3</v>
      </c>
      <c r="E131" s="24">
        <v>1.2158440982153365E-3</v>
      </c>
      <c r="F131" s="24">
        <v>1.5720418489447957E-3</v>
      </c>
      <c r="G131" s="24">
        <v>1.7849125144066115E-3</v>
      </c>
      <c r="H131" s="24">
        <v>1.5831991063936779E-3</v>
      </c>
      <c r="I131" s="24">
        <v>1.6778697777620284E-3</v>
      </c>
      <c r="J131" s="24">
        <v>6.048743685259342E-3</v>
      </c>
      <c r="K131" s="24">
        <v>6.4885440643883694E-4</v>
      </c>
      <c r="L131" s="24">
        <v>1.6141813856380431E-3</v>
      </c>
      <c r="M131" s="24">
        <v>7.4315088370812419E-3</v>
      </c>
      <c r="N131" s="24">
        <v>7.438766781440383E-4</v>
      </c>
      <c r="O131" s="24">
        <v>5.6388233388774923E-3</v>
      </c>
      <c r="P131" s="24">
        <v>7.0694159815429579E-3</v>
      </c>
      <c r="Q131" s="24">
        <v>1.0140551814794663</v>
      </c>
      <c r="R131" s="24">
        <v>5.6215876260248474E-3</v>
      </c>
      <c r="S131" s="24">
        <v>3.8958185411459042E-3</v>
      </c>
      <c r="T131" s="21"/>
      <c r="U131" s="28">
        <f t="shared" si="34"/>
        <v>1.0627451654003601</v>
      </c>
      <c r="V131" s="28">
        <f t="shared" si="35"/>
        <v>4.4916600065943904E-2</v>
      </c>
      <c r="W131" s="8">
        <f t="shared" si="36"/>
        <v>0.56701324828905308</v>
      </c>
    </row>
    <row r="132" spans="1:23" ht="15.5" x14ac:dyDescent="0.35">
      <c r="A132" s="23">
        <v>16</v>
      </c>
      <c r="B132" s="5" t="s">
        <v>19</v>
      </c>
      <c r="C132" s="24">
        <v>2.0807417487797285E-4</v>
      </c>
      <c r="D132" s="24">
        <v>1.711463268401202E-3</v>
      </c>
      <c r="E132" s="24">
        <v>9.6380054282017315E-4</v>
      </c>
      <c r="F132" s="24">
        <v>1.1075457402585295E-3</v>
      </c>
      <c r="G132" s="24">
        <v>6.7618863587578138E-4</v>
      </c>
      <c r="H132" s="24">
        <v>1.0598739334616316E-3</v>
      </c>
      <c r="I132" s="24">
        <v>1.7462094948859559E-3</v>
      </c>
      <c r="J132" s="24">
        <v>4.8865770795009696E-3</v>
      </c>
      <c r="K132" s="24">
        <v>4.7715636552404773E-4</v>
      </c>
      <c r="L132" s="24">
        <v>8.5543773131308823E-4</v>
      </c>
      <c r="M132" s="24">
        <v>2.2945663486130673E-3</v>
      </c>
      <c r="N132" s="24">
        <v>1.6547954961328383E-3</v>
      </c>
      <c r="O132" s="24">
        <v>3.2490789365809672E-3</v>
      </c>
      <c r="P132" s="24">
        <v>8.0215843951129562E-3</v>
      </c>
      <c r="Q132" s="24">
        <v>1.2689923372287812E-3</v>
      </c>
      <c r="R132" s="24">
        <v>1.0058034638756463</v>
      </c>
      <c r="S132" s="24">
        <v>4.871507822830059E-3</v>
      </c>
      <c r="T132" s="21"/>
      <c r="U132" s="28">
        <f t="shared" si="34"/>
        <v>1.0408563161790645</v>
      </c>
      <c r="V132" s="28">
        <f t="shared" si="35"/>
        <v>2.9150109376397303E-2</v>
      </c>
      <c r="W132" s="8">
        <f t="shared" si="36"/>
        <v>0.5553347500917919</v>
      </c>
    </row>
    <row r="133" spans="1:23" ht="15.5" x14ac:dyDescent="0.35">
      <c r="A133" s="23">
        <v>17</v>
      </c>
      <c r="B133" s="5" t="s">
        <v>20</v>
      </c>
      <c r="C133" s="24">
        <v>7.4807997974398854E-4</v>
      </c>
      <c r="D133" s="24">
        <v>1.843796391656768E-3</v>
      </c>
      <c r="E133" s="24">
        <v>1.6349771811923269E-3</v>
      </c>
      <c r="F133" s="24">
        <v>3.0702591232175161E-3</v>
      </c>
      <c r="G133" s="24">
        <v>4.1762787969990018E-3</v>
      </c>
      <c r="H133" s="24">
        <v>6.7324272293655448E-3</v>
      </c>
      <c r="I133" s="24">
        <v>3.1553990227359951E-3</v>
      </c>
      <c r="J133" s="24">
        <v>8.519150219254196E-3</v>
      </c>
      <c r="K133" s="24">
        <v>1.072260536880225E-3</v>
      </c>
      <c r="L133" s="24">
        <v>2.4662976984067511E-2</v>
      </c>
      <c r="M133" s="24">
        <v>2.5087007021806539E-3</v>
      </c>
      <c r="N133" s="24">
        <v>4.8802424883804289E-3</v>
      </c>
      <c r="O133" s="24">
        <v>8.1080568506331791E-3</v>
      </c>
      <c r="P133" s="24">
        <v>7.6529877315904826E-3</v>
      </c>
      <c r="Q133" s="24">
        <v>7.0593919971484922E-3</v>
      </c>
      <c r="R133" s="24">
        <v>8.946300697661896E-3</v>
      </c>
      <c r="S133" s="24">
        <v>1.0217366098796559</v>
      </c>
      <c r="T133" s="21"/>
      <c r="U133" s="28">
        <f t="shared" si="34"/>
        <v>1.116507895812364</v>
      </c>
      <c r="V133" s="28">
        <f t="shared" si="35"/>
        <v>7.8631478947037869E-2</v>
      </c>
      <c r="W133" s="8">
        <f t="shared" si="36"/>
        <v>0.5956976228694022</v>
      </c>
    </row>
    <row r="134" spans="1:23" ht="13" x14ac:dyDescent="0.3">
      <c r="C134" s="21"/>
      <c r="D134" s="21"/>
      <c r="E134" s="21"/>
      <c r="F134" s="21"/>
      <c r="G134" s="21"/>
      <c r="H134" s="21"/>
      <c r="I134" s="21"/>
      <c r="J134" s="21"/>
      <c r="K134" s="21"/>
      <c r="L134" s="21"/>
      <c r="M134" s="21"/>
      <c r="N134" s="21"/>
      <c r="O134" s="21"/>
      <c r="P134" s="21"/>
      <c r="Q134" s="21"/>
      <c r="R134" s="21"/>
      <c r="S134" s="21"/>
      <c r="T134" s="26" t="s">
        <v>77</v>
      </c>
      <c r="U134" s="26" t="s">
        <v>77</v>
      </c>
    </row>
    <row r="135" spans="1:23" ht="13" x14ac:dyDescent="0.3">
      <c r="B135" s="8" t="s">
        <v>78</v>
      </c>
      <c r="C135" s="29">
        <f t="shared" ref="C135:S135" si="37">SUM(C117:C133)</f>
        <v>1.3679247763599145</v>
      </c>
      <c r="D135" s="29">
        <f t="shared" si="37"/>
        <v>1.6972638998824556</v>
      </c>
      <c r="E135" s="29">
        <f t="shared" si="37"/>
        <v>2.1269581692723647</v>
      </c>
      <c r="F135" s="29">
        <f t="shared" si="37"/>
        <v>2.8740600522552033</v>
      </c>
      <c r="G135" s="29">
        <f t="shared" si="37"/>
        <v>1.7871105788489607</v>
      </c>
      <c r="H135" s="29">
        <f t="shared" si="37"/>
        <v>2.2065665480344459</v>
      </c>
      <c r="I135" s="29">
        <f t="shared" si="37"/>
        <v>1.5564201258493897</v>
      </c>
      <c r="J135" s="29">
        <f t="shared" si="37"/>
        <v>2.0632819602929064</v>
      </c>
      <c r="K135" s="29">
        <f t="shared" si="37"/>
        <v>2.0663224003433989</v>
      </c>
      <c r="L135" s="29">
        <f t="shared" si="37"/>
        <v>1.7191915495619488</v>
      </c>
      <c r="M135" s="29">
        <f t="shared" si="37"/>
        <v>1.4007166327502822</v>
      </c>
      <c r="N135" s="29">
        <f t="shared" si="37"/>
        <v>1.468245852160996</v>
      </c>
      <c r="O135" s="29">
        <f t="shared" si="37"/>
        <v>1.8328893362700636</v>
      </c>
      <c r="P135" s="29">
        <f t="shared" si="37"/>
        <v>1.9769791657277367</v>
      </c>
      <c r="Q135" s="29">
        <f t="shared" si="37"/>
        <v>1.588109676963303</v>
      </c>
      <c r="R135" s="29">
        <f t="shared" si="37"/>
        <v>2.2501244437519703</v>
      </c>
      <c r="S135" s="29">
        <f t="shared" si="37"/>
        <v>1.8807019980447488</v>
      </c>
      <c r="T135" s="30">
        <f>AVERAGE(C135:S135)</f>
        <v>1.8742863039041229</v>
      </c>
      <c r="U135" s="31">
        <f>AVERAGE(U117:U133)</f>
        <v>1.8742863039041229</v>
      </c>
    </row>
    <row r="136" spans="1:23" ht="13" x14ac:dyDescent="0.3">
      <c r="B136" s="8" t="s">
        <v>79</v>
      </c>
      <c r="C136" s="29">
        <f t="shared" ref="C136:S136" si="38">SUM(C42:C58)</f>
        <v>0.20625242133827604</v>
      </c>
      <c r="D136" s="29">
        <f t="shared" si="38"/>
        <v>0.36383571544928295</v>
      </c>
      <c r="E136" s="29">
        <f t="shared" si="38"/>
        <v>0.61381246777959886</v>
      </c>
      <c r="F136" s="29">
        <f t="shared" si="38"/>
        <v>0.7885278807890912</v>
      </c>
      <c r="G136" s="29">
        <f t="shared" si="38"/>
        <v>0.37666104873304934</v>
      </c>
      <c r="H136" s="29">
        <f t="shared" si="38"/>
        <v>0.61112668069690346</v>
      </c>
      <c r="I136" s="29">
        <f t="shared" si="38"/>
        <v>0.29852216929815278</v>
      </c>
      <c r="J136" s="29">
        <f t="shared" si="38"/>
        <v>0.53176597631133804</v>
      </c>
      <c r="K136" s="29">
        <f t="shared" si="38"/>
        <v>0.56107055624410795</v>
      </c>
      <c r="L136" s="29">
        <f t="shared" si="38"/>
        <v>0.38014889077969466</v>
      </c>
      <c r="M136" s="29">
        <f t="shared" si="38"/>
        <v>0.23308544018868296</v>
      </c>
      <c r="N136" s="29">
        <f t="shared" si="38"/>
        <v>0.23969899842417788</v>
      </c>
      <c r="O136" s="29">
        <f t="shared" si="38"/>
        <v>0.45175854943496563</v>
      </c>
      <c r="P136" s="29">
        <f t="shared" si="38"/>
        <v>0.48385068945634152</v>
      </c>
      <c r="Q136" s="29">
        <f t="shared" si="38"/>
        <v>0.29813429401146979</v>
      </c>
      <c r="R136" s="29">
        <f t="shared" si="38"/>
        <v>0.61806758426226571</v>
      </c>
      <c r="S136" s="29">
        <f t="shared" si="38"/>
        <v>0.45632625939686283</v>
      </c>
      <c r="T136" s="21"/>
    </row>
    <row r="137" spans="1:23" ht="12.5" x14ac:dyDescent="0.25">
      <c r="B137" s="8" t="s">
        <v>80</v>
      </c>
      <c r="C137" s="29">
        <f t="shared" ref="C137:S137" si="39">C135/$T$135</f>
        <v>0.72983768462189502</v>
      </c>
      <c r="D137" s="29">
        <f t="shared" si="39"/>
        <v>0.90555210073672787</v>
      </c>
      <c r="E137" s="29">
        <f t="shared" si="39"/>
        <v>1.134809641857772</v>
      </c>
      <c r="F137" s="29">
        <f t="shared" si="39"/>
        <v>1.5334157040301473</v>
      </c>
      <c r="G137" s="29">
        <f t="shared" si="39"/>
        <v>0.95348857595897929</v>
      </c>
      <c r="H137" s="29">
        <f t="shared" si="39"/>
        <v>1.1772836110674159</v>
      </c>
      <c r="I137" s="29">
        <f t="shared" si="39"/>
        <v>0.83040681810851391</v>
      </c>
      <c r="J137" s="29">
        <f t="shared" si="39"/>
        <v>1.1008360654373386</v>
      </c>
      <c r="K137" s="29">
        <f t="shared" si="39"/>
        <v>1.1024582509295759</v>
      </c>
      <c r="L137" s="29">
        <f t="shared" si="39"/>
        <v>0.91725130039145408</v>
      </c>
      <c r="M137" s="29">
        <f t="shared" si="39"/>
        <v>0.74733333420438541</v>
      </c>
      <c r="N137" s="29">
        <f t="shared" si="39"/>
        <v>0.78336263200699485</v>
      </c>
      <c r="O137" s="29">
        <f t="shared" si="39"/>
        <v>0.97791321019215172</v>
      </c>
      <c r="P137" s="29">
        <f t="shared" si="39"/>
        <v>1.0547903816026962</v>
      </c>
      <c r="Q137" s="29">
        <f t="shared" si="39"/>
        <v>0.84731434768278657</v>
      </c>
      <c r="R137" s="29">
        <f t="shared" si="39"/>
        <v>1.2005233347034441</v>
      </c>
      <c r="S137" s="29">
        <f t="shared" si="39"/>
        <v>1.0034230064677216</v>
      </c>
      <c r="T137" s="21"/>
    </row>
    <row r="138" spans="1:23" ht="12.5" x14ac:dyDescent="0.25">
      <c r="C138" s="21"/>
      <c r="D138" s="21"/>
      <c r="E138" s="21"/>
      <c r="F138" s="21"/>
      <c r="G138" s="21"/>
      <c r="H138" s="21"/>
      <c r="I138" s="21"/>
      <c r="J138" s="21"/>
      <c r="K138" s="21"/>
      <c r="L138" s="21"/>
      <c r="M138" s="21"/>
      <c r="N138" s="21"/>
      <c r="O138" s="21"/>
      <c r="P138" s="21"/>
      <c r="Q138" s="21"/>
      <c r="R138" s="21"/>
      <c r="S138" s="21"/>
      <c r="T138" s="21"/>
    </row>
    <row r="139" spans="1:23" ht="12.5" x14ac:dyDescent="0.25">
      <c r="C139" s="21"/>
      <c r="D139" s="21"/>
      <c r="E139" s="21"/>
      <c r="F139" s="21"/>
      <c r="G139" s="21"/>
      <c r="H139" s="21"/>
      <c r="I139" s="21"/>
      <c r="J139" s="21"/>
      <c r="K139" s="21"/>
      <c r="L139" s="21"/>
      <c r="M139" s="21"/>
      <c r="N139" s="21"/>
      <c r="O139" s="21"/>
      <c r="P139" s="21"/>
      <c r="Q139" s="21"/>
      <c r="R139" s="21"/>
      <c r="S139" s="21"/>
      <c r="T139" s="21"/>
    </row>
    <row r="140" spans="1:23" ht="12.5" x14ac:dyDescent="0.25">
      <c r="C140" s="21"/>
      <c r="D140" s="21"/>
      <c r="E140" s="21"/>
      <c r="F140" s="21"/>
      <c r="G140" s="21"/>
      <c r="H140" s="21"/>
      <c r="I140" s="21"/>
      <c r="J140" s="21"/>
      <c r="K140" s="21"/>
      <c r="L140" s="21"/>
      <c r="M140" s="21"/>
      <c r="N140" s="21"/>
      <c r="O140" s="21"/>
      <c r="P140" s="21"/>
      <c r="Q140" s="21"/>
      <c r="R140" s="21"/>
      <c r="S140" s="21"/>
      <c r="T140" s="21"/>
    </row>
    <row r="141" spans="1:23" ht="12.5" x14ac:dyDescent="0.25">
      <c r="A141" s="99" t="s">
        <v>81</v>
      </c>
      <c r="B141" s="100"/>
      <c r="C141" s="100"/>
      <c r="D141" s="100"/>
      <c r="E141" s="100"/>
      <c r="F141" s="92"/>
      <c r="G141" s="21"/>
      <c r="H141" s="21"/>
      <c r="I141" s="21"/>
      <c r="J141" s="21"/>
      <c r="K141" s="21"/>
      <c r="L141" s="21"/>
      <c r="M141" s="21"/>
      <c r="N141" s="21"/>
      <c r="O141" s="21"/>
      <c r="P141" s="21"/>
      <c r="Q141" s="21"/>
      <c r="R141" s="21"/>
      <c r="S141" s="21"/>
      <c r="T141" s="21"/>
    </row>
    <row r="142" spans="1:23" ht="12.5" x14ac:dyDescent="0.25">
      <c r="A142" s="93"/>
      <c r="B142" s="101"/>
      <c r="C142" s="101"/>
      <c r="D142" s="101"/>
      <c r="E142" s="101"/>
      <c r="F142" s="94"/>
      <c r="G142" s="21"/>
      <c r="H142" s="21"/>
      <c r="I142" s="21"/>
      <c r="J142" s="21"/>
      <c r="K142" s="21"/>
      <c r="L142" s="21"/>
      <c r="M142" s="21"/>
      <c r="N142" s="21"/>
      <c r="O142" s="21"/>
      <c r="P142" s="21"/>
      <c r="Q142" s="21"/>
      <c r="R142" s="21"/>
      <c r="S142" s="21"/>
      <c r="T142" s="21"/>
    </row>
    <row r="143" spans="1:23" ht="13" x14ac:dyDescent="0.3">
      <c r="A143" s="85" t="s">
        <v>2</v>
      </c>
      <c r="B143" s="108" t="s">
        <v>3</v>
      </c>
      <c r="C143" s="111" t="s">
        <v>82</v>
      </c>
      <c r="D143" s="89"/>
      <c r="E143" s="111" t="s">
        <v>83</v>
      </c>
      <c r="F143" s="89"/>
      <c r="G143" s="21"/>
      <c r="H143" s="21"/>
      <c r="I143" s="21"/>
      <c r="J143" s="21"/>
      <c r="K143" s="21"/>
      <c r="L143" s="21"/>
      <c r="M143" s="21"/>
      <c r="N143" s="21"/>
      <c r="O143" s="21"/>
      <c r="P143" s="21"/>
      <c r="Q143" s="21"/>
      <c r="R143" s="21"/>
      <c r="S143" s="21"/>
      <c r="T143" s="21"/>
    </row>
    <row r="144" spans="1:23" ht="13" x14ac:dyDescent="0.3">
      <c r="A144" s="86"/>
      <c r="B144" s="86"/>
      <c r="C144" s="32" t="s">
        <v>84</v>
      </c>
      <c r="D144" s="12" t="s">
        <v>68</v>
      </c>
      <c r="E144" s="32" t="s">
        <v>84</v>
      </c>
      <c r="F144" s="12" t="s">
        <v>68</v>
      </c>
      <c r="G144" s="21"/>
      <c r="H144" s="21"/>
      <c r="I144" s="21"/>
      <c r="J144" s="21"/>
      <c r="K144" s="21"/>
      <c r="L144" s="21"/>
      <c r="M144" s="21"/>
      <c r="N144" s="21"/>
      <c r="O144" s="21"/>
      <c r="P144" s="21"/>
      <c r="Q144" s="21"/>
      <c r="R144" s="21"/>
      <c r="S144" s="21"/>
      <c r="T144" s="21"/>
    </row>
    <row r="145" spans="1:20" ht="15.5" x14ac:dyDescent="0.35">
      <c r="A145" s="23">
        <v>1</v>
      </c>
      <c r="B145" s="5" t="s">
        <v>4</v>
      </c>
      <c r="C145" s="33">
        <f t="array" ref="C145:C161">TRANSPOSE(C136:S136)</f>
        <v>0.20625242133827604</v>
      </c>
      <c r="D145" s="33">
        <f t="array" ref="D145:D161">TRANSPOSE(C135:S135)</f>
        <v>1.3679247763599145</v>
      </c>
      <c r="E145" s="34">
        <f t="shared" ref="E145:E161" si="40">V117</f>
        <v>0.49797652985030044</v>
      </c>
      <c r="F145" s="34">
        <f t="shared" ref="F145:F161" si="41">U117</f>
        <v>2.6748112543873721</v>
      </c>
      <c r="G145" s="21"/>
      <c r="H145" s="21"/>
      <c r="I145" s="21"/>
      <c r="J145" s="21"/>
      <c r="K145" s="21"/>
      <c r="L145" s="21"/>
      <c r="M145" s="21"/>
      <c r="N145" s="21"/>
      <c r="O145" s="21"/>
      <c r="P145" s="21"/>
      <c r="Q145" s="21"/>
      <c r="R145" s="21"/>
      <c r="S145" s="21"/>
      <c r="T145" s="21"/>
    </row>
    <row r="146" spans="1:20" ht="15.5" x14ac:dyDescent="0.35">
      <c r="A146" s="23">
        <v>2</v>
      </c>
      <c r="B146" s="5" t="s">
        <v>5</v>
      </c>
      <c r="C146" s="33">
        <v>0.36383571544928295</v>
      </c>
      <c r="D146" s="33">
        <v>1.6972638998824556</v>
      </c>
      <c r="E146" s="34">
        <f t="shared" si="40"/>
        <v>0.5289219586870485</v>
      </c>
      <c r="F146" s="34">
        <f t="shared" si="41"/>
        <v>2.4856186513977452</v>
      </c>
      <c r="G146" s="21"/>
      <c r="H146" s="21"/>
      <c r="I146" s="21"/>
      <c r="J146" s="21"/>
      <c r="K146" s="21"/>
      <c r="L146" s="21"/>
      <c r="M146" s="21"/>
      <c r="N146" s="21"/>
      <c r="O146" s="21"/>
      <c r="P146" s="21"/>
      <c r="Q146" s="21"/>
      <c r="R146" s="21"/>
      <c r="S146" s="21"/>
      <c r="T146" s="21"/>
    </row>
    <row r="147" spans="1:20" ht="15.5" x14ac:dyDescent="0.35">
      <c r="A147" s="23">
        <v>3</v>
      </c>
      <c r="B147" s="5" t="s">
        <v>6</v>
      </c>
      <c r="C147" s="33">
        <v>0.61381246777959886</v>
      </c>
      <c r="D147" s="33">
        <v>2.1269581692723647</v>
      </c>
      <c r="E147" s="34">
        <f t="shared" si="40"/>
        <v>2.8462453774135366</v>
      </c>
      <c r="F147" s="34">
        <f t="shared" si="41"/>
        <v>6.6137369490266611</v>
      </c>
      <c r="G147" s="21"/>
      <c r="H147" s="21"/>
      <c r="I147" s="21"/>
      <c r="J147" s="21"/>
      <c r="K147" s="21"/>
      <c r="L147" s="21"/>
      <c r="M147" s="21"/>
      <c r="N147" s="21"/>
      <c r="O147" s="21"/>
      <c r="P147" s="21"/>
      <c r="Q147" s="21"/>
      <c r="R147" s="21"/>
      <c r="S147" s="21"/>
      <c r="T147" s="21"/>
    </row>
    <row r="148" spans="1:20" ht="15.5" x14ac:dyDescent="0.35">
      <c r="A148" s="23">
        <v>4</v>
      </c>
      <c r="B148" s="5" t="s">
        <v>7</v>
      </c>
      <c r="C148" s="33">
        <v>0.7885278807890912</v>
      </c>
      <c r="D148" s="33">
        <v>2.8740600522552033</v>
      </c>
      <c r="E148" s="34">
        <f t="shared" si="40"/>
        <v>0.64206400150317822</v>
      </c>
      <c r="F148" s="34">
        <f t="shared" si="41"/>
        <v>2.3674701947705907</v>
      </c>
      <c r="G148" s="21"/>
      <c r="H148" s="21"/>
      <c r="I148" s="21"/>
      <c r="J148" s="21"/>
      <c r="K148" s="21"/>
      <c r="L148" s="21"/>
      <c r="M148" s="21"/>
      <c r="N148" s="21"/>
      <c r="O148" s="21"/>
      <c r="P148" s="21"/>
      <c r="Q148" s="21"/>
      <c r="R148" s="21"/>
      <c r="S148" s="21"/>
      <c r="T148" s="21"/>
    </row>
    <row r="149" spans="1:20" ht="15.5" x14ac:dyDescent="0.35">
      <c r="A149" s="23">
        <v>5</v>
      </c>
      <c r="B149" s="5" t="s">
        <v>8</v>
      </c>
      <c r="C149" s="33">
        <v>0.37666104873304934</v>
      </c>
      <c r="D149" s="33">
        <v>1.7871105788489607</v>
      </c>
      <c r="E149" s="34">
        <f t="shared" si="40"/>
        <v>4.6317880157569803E-2</v>
      </c>
      <c r="F149" s="34">
        <f t="shared" si="41"/>
        <v>1.0553340210472084</v>
      </c>
      <c r="G149" s="21"/>
      <c r="H149" s="21"/>
      <c r="I149" s="21"/>
      <c r="J149" s="21"/>
      <c r="K149" s="21"/>
      <c r="L149" s="21"/>
      <c r="M149" s="21"/>
      <c r="N149" s="21"/>
      <c r="O149" s="21"/>
      <c r="P149" s="21"/>
      <c r="Q149" s="21"/>
      <c r="R149" s="21"/>
      <c r="S149" s="21"/>
      <c r="T149" s="21"/>
    </row>
    <row r="150" spans="1:20" ht="15.5" x14ac:dyDescent="0.35">
      <c r="A150" s="23">
        <v>6</v>
      </c>
      <c r="B150" s="5" t="s">
        <v>9</v>
      </c>
      <c r="C150" s="33">
        <v>0.61112668069690346</v>
      </c>
      <c r="D150" s="33">
        <v>2.2065665480344459</v>
      </c>
      <c r="E150" s="34">
        <f t="shared" si="40"/>
        <v>0.22455370417200904</v>
      </c>
      <c r="F150" s="34">
        <f t="shared" si="41"/>
        <v>1.3036093871766343</v>
      </c>
      <c r="G150" s="21"/>
      <c r="H150" s="21"/>
      <c r="I150" s="21"/>
      <c r="J150" s="21"/>
      <c r="K150" s="21"/>
      <c r="L150" s="21"/>
      <c r="M150" s="21"/>
      <c r="N150" s="21"/>
      <c r="O150" s="21"/>
      <c r="P150" s="21"/>
      <c r="Q150" s="21"/>
      <c r="R150" s="21"/>
      <c r="S150" s="21"/>
      <c r="T150" s="21"/>
    </row>
    <row r="151" spans="1:20" ht="15.5" x14ac:dyDescent="0.35">
      <c r="A151" s="23">
        <v>7</v>
      </c>
      <c r="B151" s="5" t="s">
        <v>10</v>
      </c>
      <c r="C151" s="33">
        <v>0.29852216929815278</v>
      </c>
      <c r="D151" s="33">
        <v>1.5564201258493897</v>
      </c>
      <c r="E151" s="34">
        <f t="shared" si="40"/>
        <v>9.229966688696882E-2</v>
      </c>
      <c r="F151" s="34">
        <f t="shared" si="41"/>
        <v>1.1514439369853748</v>
      </c>
      <c r="G151" s="21"/>
      <c r="H151" s="21"/>
      <c r="I151" s="21"/>
      <c r="J151" s="21"/>
      <c r="K151" s="21"/>
      <c r="L151" s="21"/>
      <c r="M151" s="21"/>
      <c r="N151" s="21"/>
      <c r="O151" s="21"/>
      <c r="P151" s="21"/>
      <c r="Q151" s="21"/>
      <c r="R151" s="21"/>
      <c r="S151" s="21"/>
      <c r="T151" s="21"/>
    </row>
    <row r="152" spans="1:20" ht="15.5" x14ac:dyDescent="0.35">
      <c r="A152" s="23">
        <v>8</v>
      </c>
      <c r="B152" s="5" t="s">
        <v>11</v>
      </c>
      <c r="C152" s="33">
        <v>0.53176597631133804</v>
      </c>
      <c r="D152" s="33">
        <v>2.0632819602929064</v>
      </c>
      <c r="E152" s="34">
        <f t="shared" si="40"/>
        <v>0.38547215768498466</v>
      </c>
      <c r="F152" s="34">
        <f t="shared" si="41"/>
        <v>1.6134687019908307</v>
      </c>
      <c r="G152" s="21"/>
      <c r="H152" s="21"/>
      <c r="I152" s="21"/>
      <c r="J152" s="21"/>
      <c r="K152" s="21"/>
      <c r="L152" s="21"/>
      <c r="M152" s="21"/>
      <c r="N152" s="21"/>
      <c r="O152" s="21"/>
      <c r="P152" s="21"/>
      <c r="Q152" s="21"/>
      <c r="R152" s="21"/>
      <c r="S152" s="21"/>
      <c r="T152" s="21"/>
    </row>
    <row r="153" spans="1:20" ht="15.5" x14ac:dyDescent="0.35">
      <c r="A153" s="23">
        <v>9</v>
      </c>
      <c r="B153" s="5" t="s">
        <v>12</v>
      </c>
      <c r="C153" s="33">
        <v>0.56107055624410795</v>
      </c>
      <c r="D153" s="33">
        <v>2.0663224003433989</v>
      </c>
      <c r="E153" s="34">
        <f t="shared" si="40"/>
        <v>0.21299532548967695</v>
      </c>
      <c r="F153" s="34">
        <f t="shared" si="41"/>
        <v>1.2584610222991857</v>
      </c>
      <c r="G153" s="21"/>
      <c r="H153" s="21"/>
      <c r="I153" s="21"/>
      <c r="J153" s="21"/>
      <c r="K153" s="21"/>
      <c r="L153" s="21"/>
      <c r="M153" s="21"/>
      <c r="N153" s="21"/>
      <c r="O153" s="21"/>
      <c r="P153" s="21"/>
      <c r="Q153" s="21"/>
      <c r="R153" s="21"/>
      <c r="S153" s="21"/>
      <c r="T153" s="21"/>
    </row>
    <row r="154" spans="1:20" ht="15.5" x14ac:dyDescent="0.35">
      <c r="A154" s="23">
        <v>10</v>
      </c>
      <c r="B154" s="5" t="s">
        <v>13</v>
      </c>
      <c r="C154" s="33">
        <v>0.38014889077969466</v>
      </c>
      <c r="D154" s="33">
        <v>1.7191915495619488</v>
      </c>
      <c r="E154" s="34">
        <f t="shared" si="40"/>
        <v>0.59090637987169614</v>
      </c>
      <c r="F154" s="34">
        <f t="shared" si="41"/>
        <v>2.018755048408674</v>
      </c>
      <c r="G154" s="21"/>
      <c r="H154" s="21"/>
      <c r="I154" s="21"/>
      <c r="J154" s="21"/>
      <c r="K154" s="21"/>
      <c r="L154" s="21"/>
      <c r="M154" s="21"/>
      <c r="N154" s="21"/>
      <c r="O154" s="21"/>
      <c r="P154" s="21"/>
      <c r="Q154" s="21"/>
      <c r="R154" s="21"/>
      <c r="S154" s="21"/>
      <c r="T154" s="21"/>
    </row>
    <row r="155" spans="1:20" ht="15.5" x14ac:dyDescent="0.35">
      <c r="A155" s="23">
        <v>11</v>
      </c>
      <c r="B155" s="5" t="s">
        <v>14</v>
      </c>
      <c r="C155" s="33">
        <v>0.23308544018868296</v>
      </c>
      <c r="D155" s="33">
        <v>1.4007166327502822</v>
      </c>
      <c r="E155" s="34">
        <f t="shared" si="40"/>
        <v>0.40794539056586776</v>
      </c>
      <c r="F155" s="34">
        <f t="shared" si="41"/>
        <v>1.7265319919860793</v>
      </c>
      <c r="G155" s="21"/>
      <c r="H155" s="21"/>
      <c r="I155" s="21"/>
      <c r="J155" s="21"/>
      <c r="K155" s="21"/>
      <c r="L155" s="21"/>
      <c r="M155" s="21"/>
      <c r="N155" s="21"/>
      <c r="O155" s="21"/>
      <c r="P155" s="21"/>
      <c r="Q155" s="21"/>
      <c r="R155" s="21"/>
      <c r="S155" s="21"/>
      <c r="T155" s="21"/>
    </row>
    <row r="156" spans="1:20" ht="15.5" x14ac:dyDescent="0.35">
      <c r="A156" s="23">
        <v>12</v>
      </c>
      <c r="B156" s="5" t="s">
        <v>15</v>
      </c>
      <c r="C156" s="33">
        <v>0.23969899842417788</v>
      </c>
      <c r="D156" s="33">
        <v>1.468245852160996</v>
      </c>
      <c r="E156" s="34">
        <f t="shared" si="40"/>
        <v>0.19753990258989806</v>
      </c>
      <c r="F156" s="34">
        <f t="shared" si="41"/>
        <v>1.2803866975594285</v>
      </c>
      <c r="G156" s="21"/>
      <c r="H156" s="21"/>
      <c r="I156" s="21"/>
      <c r="J156" s="21"/>
      <c r="K156" s="21"/>
      <c r="L156" s="21"/>
      <c r="M156" s="21"/>
      <c r="N156" s="21"/>
      <c r="O156" s="21"/>
      <c r="P156" s="21"/>
      <c r="Q156" s="21"/>
      <c r="R156" s="21"/>
      <c r="S156" s="21"/>
      <c r="T156" s="21"/>
    </row>
    <row r="157" spans="1:20" ht="15.5" x14ac:dyDescent="0.35">
      <c r="A157" s="23">
        <v>13</v>
      </c>
      <c r="B157" s="5" t="s">
        <v>16</v>
      </c>
      <c r="C157" s="33">
        <v>0.45175854943496563</v>
      </c>
      <c r="D157" s="33">
        <v>1.8328893362700636</v>
      </c>
      <c r="E157" s="34">
        <f t="shared" si="40"/>
        <v>0.64093827538607551</v>
      </c>
      <c r="F157" s="34">
        <f t="shared" si="41"/>
        <v>2.012781647548699</v>
      </c>
      <c r="G157" s="21"/>
      <c r="H157" s="21"/>
      <c r="I157" s="21"/>
      <c r="J157" s="21"/>
      <c r="K157" s="21"/>
      <c r="L157" s="21"/>
      <c r="M157" s="21"/>
      <c r="N157" s="21"/>
      <c r="O157" s="21"/>
      <c r="P157" s="21"/>
      <c r="Q157" s="21"/>
      <c r="R157" s="21"/>
      <c r="S157" s="21"/>
      <c r="T157" s="21"/>
    </row>
    <row r="158" spans="1:20" ht="15.5" x14ac:dyDescent="0.35">
      <c r="A158" s="23">
        <v>14</v>
      </c>
      <c r="B158" s="5" t="s">
        <v>17</v>
      </c>
      <c r="C158" s="33">
        <v>0.48385068945634152</v>
      </c>
      <c r="D158" s="33">
        <v>1.9769791657277367</v>
      </c>
      <c r="E158" s="34">
        <f t="shared" si="40"/>
        <v>4.5770883946071809E-2</v>
      </c>
      <c r="F158" s="34">
        <f t="shared" si="41"/>
        <v>1.0803482843938137</v>
      </c>
      <c r="G158" s="21"/>
      <c r="H158" s="21"/>
      <c r="I158" s="21"/>
      <c r="J158" s="21"/>
      <c r="K158" s="21"/>
      <c r="L158" s="21"/>
      <c r="M158" s="21"/>
      <c r="N158" s="21"/>
      <c r="O158" s="21"/>
      <c r="P158" s="21"/>
      <c r="Q158" s="21"/>
      <c r="R158" s="21"/>
      <c r="S158" s="21"/>
      <c r="T158" s="21"/>
    </row>
    <row r="159" spans="1:20" ht="15.5" x14ac:dyDescent="0.35">
      <c r="A159" s="23">
        <v>15</v>
      </c>
      <c r="B159" s="5" t="s">
        <v>18</v>
      </c>
      <c r="C159" s="33">
        <v>0.29813429401146979</v>
      </c>
      <c r="D159" s="33">
        <v>1.588109676963303</v>
      </c>
      <c r="E159" s="34">
        <f t="shared" si="40"/>
        <v>4.4916600065943904E-2</v>
      </c>
      <c r="F159" s="34">
        <f t="shared" si="41"/>
        <v>1.0627451654003601</v>
      </c>
      <c r="G159" s="21"/>
      <c r="H159" s="21"/>
      <c r="I159" s="21"/>
      <c r="J159" s="21"/>
      <c r="K159" s="21"/>
      <c r="L159" s="21"/>
      <c r="M159" s="21"/>
      <c r="N159" s="21"/>
      <c r="O159" s="21"/>
      <c r="P159" s="21"/>
      <c r="Q159" s="21"/>
      <c r="R159" s="21"/>
      <c r="S159" s="21"/>
      <c r="T159" s="21"/>
    </row>
    <row r="160" spans="1:20" ht="15.5" x14ac:dyDescent="0.35">
      <c r="A160" s="23">
        <v>16</v>
      </c>
      <c r="B160" s="5" t="s">
        <v>19</v>
      </c>
      <c r="C160" s="33">
        <v>0.61806758426226571</v>
      </c>
      <c r="D160" s="33">
        <v>2.2501244437519703</v>
      </c>
      <c r="E160" s="34">
        <f t="shared" si="40"/>
        <v>2.9150109376397303E-2</v>
      </c>
      <c r="F160" s="34">
        <f t="shared" si="41"/>
        <v>1.0408563161790645</v>
      </c>
      <c r="G160" s="21"/>
      <c r="H160" s="21"/>
      <c r="I160" s="21"/>
      <c r="J160" s="21"/>
      <c r="K160" s="21"/>
      <c r="L160" s="21"/>
      <c r="M160" s="21"/>
      <c r="N160" s="21"/>
      <c r="O160" s="21"/>
      <c r="P160" s="21"/>
      <c r="Q160" s="21"/>
      <c r="R160" s="21"/>
      <c r="S160" s="21"/>
      <c r="T160" s="21"/>
    </row>
    <row r="161" spans="1:20" ht="15.5" x14ac:dyDescent="0.35">
      <c r="A161" s="23">
        <v>17</v>
      </c>
      <c r="B161" s="5" t="s">
        <v>20</v>
      </c>
      <c r="C161" s="33">
        <v>0.45632625939686283</v>
      </c>
      <c r="D161" s="33">
        <v>1.8807019980447488</v>
      </c>
      <c r="E161" s="34">
        <f t="shared" si="40"/>
        <v>7.8631478947037869E-2</v>
      </c>
      <c r="F161" s="34">
        <f t="shared" si="41"/>
        <v>1.116507895812364</v>
      </c>
      <c r="G161" s="21"/>
      <c r="H161" s="21"/>
      <c r="I161" s="21"/>
      <c r="J161" s="21"/>
      <c r="K161" s="21"/>
      <c r="L161" s="21"/>
      <c r="M161" s="21"/>
      <c r="N161" s="21"/>
      <c r="O161" s="21"/>
      <c r="P161" s="21"/>
      <c r="Q161" s="21"/>
      <c r="R161" s="21"/>
      <c r="S161" s="21"/>
      <c r="T161" s="21"/>
    </row>
    <row r="162" spans="1:20" ht="12.5" x14ac:dyDescent="0.25">
      <c r="C162" s="21"/>
      <c r="D162" s="21"/>
      <c r="E162" s="21"/>
      <c r="F162" s="21"/>
      <c r="G162" s="21"/>
      <c r="H162" s="21"/>
      <c r="I162" s="21"/>
      <c r="J162" s="21"/>
      <c r="K162" s="21"/>
      <c r="L162" s="21"/>
      <c r="M162" s="21"/>
      <c r="N162" s="21"/>
      <c r="O162" s="21"/>
      <c r="P162" s="21"/>
      <c r="Q162" s="21"/>
      <c r="R162" s="21"/>
      <c r="S162" s="21"/>
      <c r="T162" s="21"/>
    </row>
    <row r="163" spans="1:20" ht="12.5" x14ac:dyDescent="0.25">
      <c r="C163" s="21"/>
      <c r="D163" s="21"/>
      <c r="E163" s="21"/>
      <c r="F163" s="21"/>
      <c r="G163" s="21"/>
      <c r="H163" s="21"/>
      <c r="I163" s="21"/>
      <c r="J163" s="21"/>
      <c r="K163" s="21"/>
      <c r="L163" s="21"/>
      <c r="M163" s="21"/>
      <c r="N163" s="21"/>
      <c r="O163" s="21"/>
      <c r="P163" s="21"/>
      <c r="Q163" s="21"/>
      <c r="R163" s="21"/>
      <c r="S163" s="21"/>
      <c r="T163" s="21"/>
    </row>
    <row r="164" spans="1:20" ht="12.5" x14ac:dyDescent="0.25">
      <c r="C164" s="21"/>
      <c r="D164" s="21"/>
      <c r="E164" s="21"/>
      <c r="F164" s="21"/>
      <c r="G164" s="21"/>
      <c r="H164" s="21"/>
      <c r="I164" s="21"/>
      <c r="J164" s="21"/>
      <c r="K164" s="21"/>
      <c r="L164" s="21"/>
      <c r="M164" s="21"/>
      <c r="N164" s="21"/>
      <c r="O164" s="21"/>
      <c r="P164" s="21"/>
      <c r="Q164" s="21"/>
      <c r="R164" s="21"/>
      <c r="S164" s="21"/>
      <c r="T164" s="21"/>
    </row>
    <row r="165" spans="1:20" ht="13" x14ac:dyDescent="0.25">
      <c r="A165" s="99" t="s">
        <v>85</v>
      </c>
      <c r="B165" s="100"/>
      <c r="C165" s="100"/>
      <c r="D165" s="100"/>
      <c r="E165" s="92"/>
      <c r="F165" s="35"/>
      <c r="G165" s="21"/>
      <c r="H165" s="21"/>
      <c r="I165" s="21"/>
      <c r="J165" s="21"/>
      <c r="K165" s="21"/>
      <c r="L165" s="21"/>
      <c r="M165" s="21"/>
      <c r="N165" s="21"/>
      <c r="O165" s="21"/>
      <c r="P165" s="21"/>
      <c r="Q165" s="21"/>
      <c r="R165" s="21"/>
      <c r="S165" s="21"/>
      <c r="T165" s="21"/>
    </row>
    <row r="166" spans="1:20" ht="13" x14ac:dyDescent="0.25">
      <c r="A166" s="93"/>
      <c r="B166" s="101"/>
      <c r="C166" s="101"/>
      <c r="D166" s="101"/>
      <c r="E166" s="94"/>
      <c r="F166" s="35"/>
      <c r="G166" s="21"/>
      <c r="H166" s="21"/>
      <c r="I166" s="21"/>
      <c r="J166" s="21"/>
      <c r="K166" s="21"/>
      <c r="L166" s="21"/>
      <c r="M166" s="21"/>
      <c r="N166" s="21"/>
      <c r="O166" s="21"/>
      <c r="P166" s="21"/>
      <c r="Q166" s="21"/>
      <c r="R166" s="21"/>
      <c r="S166" s="21"/>
      <c r="T166" s="21"/>
    </row>
    <row r="167" spans="1:20" ht="12.5" x14ac:dyDescent="0.25">
      <c r="A167" s="102" t="s">
        <v>2</v>
      </c>
      <c r="B167" s="102" t="s">
        <v>3</v>
      </c>
      <c r="C167" s="112" t="s">
        <v>86</v>
      </c>
      <c r="D167" s="103" t="s">
        <v>76</v>
      </c>
      <c r="E167" s="103" t="s">
        <v>87</v>
      </c>
      <c r="F167" s="21"/>
      <c r="G167" s="21"/>
      <c r="H167" s="21"/>
      <c r="I167" s="21"/>
      <c r="J167" s="21"/>
      <c r="K167" s="21"/>
      <c r="L167" s="21"/>
      <c r="M167" s="21"/>
      <c r="N167" s="21"/>
      <c r="O167" s="21"/>
      <c r="P167" s="21"/>
      <c r="Q167" s="21"/>
      <c r="R167" s="21"/>
      <c r="S167" s="21"/>
      <c r="T167" s="21"/>
    </row>
    <row r="168" spans="1:20" ht="12.5" x14ac:dyDescent="0.25">
      <c r="A168" s="86"/>
      <c r="B168" s="86"/>
      <c r="C168" s="86"/>
      <c r="D168" s="86"/>
      <c r="E168" s="86"/>
      <c r="F168" s="21"/>
      <c r="G168" s="21"/>
      <c r="H168" s="21"/>
      <c r="I168" s="21"/>
      <c r="J168" s="21"/>
      <c r="K168" s="21"/>
      <c r="L168" s="21"/>
      <c r="M168" s="21"/>
      <c r="N168" s="21"/>
      <c r="O168" s="21"/>
      <c r="P168" s="21"/>
      <c r="Q168" s="21"/>
      <c r="R168" s="21"/>
      <c r="S168" s="21"/>
      <c r="T168" s="21"/>
    </row>
    <row r="169" spans="1:20" ht="15.5" x14ac:dyDescent="0.35">
      <c r="A169" s="23">
        <v>1</v>
      </c>
      <c r="B169" s="5" t="s">
        <v>4</v>
      </c>
      <c r="C169" s="33">
        <f t="array" ref="C169:C185">TRANSPOSE(C137:S137)</f>
        <v>0.72983768462189502</v>
      </c>
      <c r="D169" s="25">
        <f t="shared" ref="D169:D185" si="42">W117</f>
        <v>1.4271092142197073</v>
      </c>
      <c r="E169" s="36" t="str">
        <f t="shared" ref="E169:E185" si="43">IF(AND(C169&gt;1,D169&gt;1), "Prioritas 1", IF(AND(C169&gt;1,D169&lt;1), "Prioritas 2",IF(AND(C169&lt;1,D169&gt;1), "Prioritas 3","Prioritas 4")))</f>
        <v>Prioritas 3</v>
      </c>
      <c r="F169" s="21"/>
      <c r="G169" s="21"/>
      <c r="H169" s="21"/>
      <c r="I169" s="21"/>
      <c r="J169" s="21"/>
      <c r="K169" s="21"/>
      <c r="L169" s="21"/>
      <c r="M169" s="21"/>
      <c r="N169" s="21"/>
      <c r="O169" s="21"/>
      <c r="P169" s="21"/>
      <c r="Q169" s="21"/>
      <c r="R169" s="21"/>
      <c r="S169" s="21"/>
      <c r="T169" s="21"/>
    </row>
    <row r="170" spans="1:20" ht="15.5" x14ac:dyDescent="0.35">
      <c r="A170" s="23">
        <v>2</v>
      </c>
      <c r="B170" s="5" t="s">
        <v>5</v>
      </c>
      <c r="C170" s="33">
        <v>0.90555210073672787</v>
      </c>
      <c r="D170" s="25">
        <f t="shared" si="42"/>
        <v>1.3261680705985111</v>
      </c>
      <c r="E170" s="36" t="str">
        <f t="shared" si="43"/>
        <v>Prioritas 3</v>
      </c>
      <c r="F170" s="21"/>
      <c r="G170" s="21"/>
      <c r="H170" s="21"/>
      <c r="I170" s="21"/>
      <c r="J170" s="21"/>
      <c r="K170" s="21"/>
      <c r="L170" s="21"/>
      <c r="M170" s="21"/>
      <c r="N170" s="21"/>
      <c r="O170" s="21"/>
      <c r="P170" s="21"/>
      <c r="Q170" s="21"/>
      <c r="R170" s="21"/>
      <c r="S170" s="21"/>
      <c r="T170" s="21"/>
    </row>
    <row r="171" spans="1:20" ht="15.5" x14ac:dyDescent="0.35">
      <c r="A171" s="23">
        <v>3</v>
      </c>
      <c r="B171" s="5" t="s">
        <v>6</v>
      </c>
      <c r="C171" s="33">
        <v>1.134809641857772</v>
      </c>
      <c r="D171" s="25">
        <f t="shared" si="42"/>
        <v>3.5286695182322476</v>
      </c>
      <c r="E171" s="36" t="str">
        <f t="shared" si="43"/>
        <v>Prioritas 1</v>
      </c>
      <c r="F171" s="21"/>
      <c r="G171" s="21"/>
      <c r="H171" s="21"/>
      <c r="I171" s="21"/>
      <c r="J171" s="21"/>
      <c r="K171" s="21"/>
      <c r="L171" s="21"/>
      <c r="M171" s="21"/>
      <c r="N171" s="21"/>
      <c r="O171" s="21"/>
      <c r="P171" s="21"/>
      <c r="Q171" s="21"/>
      <c r="R171" s="21"/>
      <c r="S171" s="21"/>
      <c r="T171" s="21"/>
    </row>
    <row r="172" spans="1:20" ht="15.5" x14ac:dyDescent="0.35">
      <c r="A172" s="23">
        <v>4</v>
      </c>
      <c r="B172" s="5" t="s">
        <v>7</v>
      </c>
      <c r="C172" s="33">
        <v>1.5334157040301473</v>
      </c>
      <c r="D172" s="25">
        <f t="shared" si="42"/>
        <v>1.2631315663136256</v>
      </c>
      <c r="E172" s="36" t="str">
        <f t="shared" si="43"/>
        <v>Prioritas 1</v>
      </c>
      <c r="F172" s="21"/>
      <c r="G172" s="21"/>
      <c r="H172" s="21"/>
      <c r="I172" s="21"/>
      <c r="J172" s="21"/>
      <c r="K172" s="21"/>
      <c r="L172" s="21"/>
      <c r="M172" s="21"/>
      <c r="N172" s="21"/>
      <c r="O172" s="21"/>
      <c r="P172" s="21"/>
      <c r="Q172" s="21"/>
      <c r="R172" s="21"/>
      <c r="S172" s="21"/>
      <c r="T172" s="21"/>
    </row>
    <row r="173" spans="1:20" ht="15.5" x14ac:dyDescent="0.35">
      <c r="A173" s="23">
        <v>5</v>
      </c>
      <c r="B173" s="5" t="s">
        <v>8</v>
      </c>
      <c r="C173" s="33">
        <v>0.95348857595897929</v>
      </c>
      <c r="D173" s="25">
        <f t="shared" si="42"/>
        <v>0.56305913288111664</v>
      </c>
      <c r="E173" s="36" t="str">
        <f t="shared" si="43"/>
        <v>Prioritas 4</v>
      </c>
      <c r="F173" s="21"/>
      <c r="G173" s="21"/>
      <c r="H173" s="21"/>
      <c r="I173" s="21"/>
      <c r="J173" s="21"/>
      <c r="K173" s="21"/>
      <c r="L173" s="21"/>
      <c r="M173" s="21"/>
      <c r="N173" s="21"/>
      <c r="O173" s="21"/>
      <c r="P173" s="21"/>
      <c r="Q173" s="21"/>
      <c r="R173" s="21"/>
      <c r="S173" s="21"/>
      <c r="T173" s="21"/>
    </row>
    <row r="174" spans="1:20" ht="15.5" x14ac:dyDescent="0.35">
      <c r="A174" s="23">
        <v>6</v>
      </c>
      <c r="B174" s="5" t="s">
        <v>9</v>
      </c>
      <c r="C174" s="33">
        <v>1.1772836110674159</v>
      </c>
      <c r="D174" s="25">
        <f t="shared" si="42"/>
        <v>0.69552308228536208</v>
      </c>
      <c r="E174" s="36" t="str">
        <f t="shared" si="43"/>
        <v>Prioritas 2</v>
      </c>
      <c r="F174" s="21"/>
      <c r="G174" s="21"/>
      <c r="H174" s="21"/>
      <c r="I174" s="21"/>
      <c r="J174" s="21"/>
      <c r="K174" s="21"/>
      <c r="L174" s="21"/>
      <c r="M174" s="21"/>
      <c r="N174" s="21"/>
      <c r="O174" s="21"/>
      <c r="P174" s="21"/>
      <c r="Q174" s="21"/>
      <c r="R174" s="21"/>
      <c r="S174" s="21"/>
      <c r="T174" s="21"/>
    </row>
    <row r="175" spans="1:20" ht="15.5" x14ac:dyDescent="0.35">
      <c r="A175" s="23">
        <v>7</v>
      </c>
      <c r="B175" s="5" t="s">
        <v>10</v>
      </c>
      <c r="C175" s="33">
        <v>0.83040681810851391</v>
      </c>
      <c r="D175" s="25">
        <f t="shared" si="42"/>
        <v>0.61433727311933439</v>
      </c>
      <c r="E175" s="36" t="str">
        <f t="shared" si="43"/>
        <v>Prioritas 4</v>
      </c>
      <c r="F175" s="21"/>
      <c r="G175" s="21"/>
      <c r="H175" s="21"/>
      <c r="I175" s="21"/>
      <c r="J175" s="21"/>
      <c r="K175" s="21"/>
      <c r="L175" s="21"/>
      <c r="M175" s="21"/>
      <c r="N175" s="21"/>
      <c r="O175" s="21"/>
      <c r="P175" s="21"/>
      <c r="Q175" s="21"/>
      <c r="R175" s="21"/>
      <c r="S175" s="21"/>
      <c r="T175" s="21"/>
    </row>
    <row r="176" spans="1:20" ht="15.5" x14ac:dyDescent="0.35">
      <c r="A176" s="23">
        <v>8</v>
      </c>
      <c r="B176" s="5" t="s">
        <v>11</v>
      </c>
      <c r="C176" s="33">
        <v>1.1008360654373386</v>
      </c>
      <c r="D176" s="25">
        <f t="shared" si="42"/>
        <v>0.86084431104788461</v>
      </c>
      <c r="E176" s="36" t="str">
        <f t="shared" si="43"/>
        <v>Prioritas 2</v>
      </c>
      <c r="F176" s="21"/>
      <c r="G176" s="21"/>
      <c r="H176" s="21"/>
      <c r="I176" s="21"/>
      <c r="J176" s="21"/>
      <c r="K176" s="21"/>
      <c r="L176" s="21"/>
      <c r="M176" s="21"/>
      <c r="N176" s="21"/>
      <c r="O176" s="21"/>
      <c r="P176" s="21"/>
      <c r="Q176" s="21"/>
      <c r="R176" s="21"/>
      <c r="S176" s="21"/>
      <c r="T176" s="21"/>
    </row>
    <row r="177" spans="1:20" ht="15.5" x14ac:dyDescent="0.35">
      <c r="A177" s="23">
        <v>9</v>
      </c>
      <c r="B177" s="5" t="s">
        <v>12</v>
      </c>
      <c r="C177" s="33">
        <v>1.1024582509295759</v>
      </c>
      <c r="D177" s="25">
        <f t="shared" si="42"/>
        <v>0.67143478543156498</v>
      </c>
      <c r="E177" s="36" t="str">
        <f t="shared" si="43"/>
        <v>Prioritas 2</v>
      </c>
      <c r="F177" s="21"/>
      <c r="G177" s="21"/>
      <c r="H177" s="21"/>
      <c r="I177" s="21"/>
      <c r="J177" s="21"/>
      <c r="K177" s="21"/>
      <c r="L177" s="21"/>
      <c r="M177" s="21"/>
      <c r="N177" s="21"/>
      <c r="O177" s="21"/>
      <c r="P177" s="21"/>
      <c r="Q177" s="21"/>
      <c r="R177" s="21"/>
      <c r="S177" s="21"/>
      <c r="T177" s="21"/>
    </row>
    <row r="178" spans="1:20" ht="15.5" x14ac:dyDescent="0.35">
      <c r="A178" s="23">
        <v>10</v>
      </c>
      <c r="B178" s="5" t="s">
        <v>13</v>
      </c>
      <c r="C178" s="33">
        <v>0.91725130039145408</v>
      </c>
      <c r="D178" s="25">
        <f t="shared" si="42"/>
        <v>1.0770793363872018</v>
      </c>
      <c r="E178" s="36" t="str">
        <f t="shared" si="43"/>
        <v>Prioritas 3</v>
      </c>
      <c r="F178" s="21"/>
      <c r="G178" s="21"/>
      <c r="H178" s="21"/>
      <c r="I178" s="21"/>
      <c r="J178" s="21"/>
      <c r="K178" s="21"/>
      <c r="L178" s="21"/>
      <c r="M178" s="21"/>
      <c r="N178" s="21"/>
      <c r="O178" s="21"/>
      <c r="P178" s="21"/>
      <c r="Q178" s="21"/>
      <c r="R178" s="21"/>
      <c r="S178" s="21"/>
      <c r="T178" s="21"/>
    </row>
    <row r="179" spans="1:20" ht="15.5" x14ac:dyDescent="0.35">
      <c r="A179" s="23">
        <v>11</v>
      </c>
      <c r="B179" s="5" t="s">
        <v>14</v>
      </c>
      <c r="C179" s="33">
        <v>0.74733333420438541</v>
      </c>
      <c r="D179" s="25">
        <f t="shared" si="42"/>
        <v>0.92116769374546859</v>
      </c>
      <c r="E179" s="36" t="str">
        <f t="shared" si="43"/>
        <v>Prioritas 4</v>
      </c>
      <c r="F179" s="21"/>
      <c r="G179" s="21"/>
      <c r="H179" s="21"/>
      <c r="I179" s="21"/>
      <c r="J179" s="21"/>
      <c r="K179" s="21"/>
      <c r="L179" s="21"/>
      <c r="M179" s="21"/>
      <c r="N179" s="21"/>
      <c r="O179" s="21"/>
      <c r="P179" s="21"/>
      <c r="Q179" s="21"/>
      <c r="R179" s="21"/>
      <c r="S179" s="21"/>
      <c r="T179" s="21"/>
    </row>
    <row r="180" spans="1:20" ht="15.5" x14ac:dyDescent="0.35">
      <c r="A180" s="23">
        <v>12</v>
      </c>
      <c r="B180" s="5" t="s">
        <v>15</v>
      </c>
      <c r="C180" s="33">
        <v>0.78336263200699485</v>
      </c>
      <c r="D180" s="25">
        <f t="shared" si="42"/>
        <v>0.68313293166171762</v>
      </c>
      <c r="E180" s="36" t="str">
        <f t="shared" si="43"/>
        <v>Prioritas 4</v>
      </c>
      <c r="F180" s="21"/>
      <c r="G180" s="21"/>
      <c r="H180" s="21"/>
      <c r="I180" s="21"/>
      <c r="J180" s="21"/>
      <c r="K180" s="21"/>
      <c r="L180" s="21"/>
      <c r="M180" s="21"/>
      <c r="N180" s="21"/>
      <c r="O180" s="21"/>
      <c r="P180" s="21"/>
      <c r="Q180" s="21"/>
      <c r="R180" s="21"/>
      <c r="S180" s="21"/>
      <c r="T180" s="21"/>
    </row>
    <row r="181" spans="1:20" ht="15.5" x14ac:dyDescent="0.35">
      <c r="A181" s="23">
        <v>13</v>
      </c>
      <c r="B181" s="5" t="s">
        <v>16</v>
      </c>
      <c r="C181" s="33">
        <v>0.97791321019215172</v>
      </c>
      <c r="D181" s="25">
        <f t="shared" si="42"/>
        <v>1.0738923094919337</v>
      </c>
      <c r="E181" s="36" t="str">
        <f t="shared" si="43"/>
        <v>Prioritas 3</v>
      </c>
      <c r="F181" s="21"/>
      <c r="G181" s="21"/>
      <c r="H181" s="21"/>
      <c r="I181" s="21"/>
      <c r="J181" s="21"/>
      <c r="K181" s="21"/>
      <c r="L181" s="21"/>
      <c r="M181" s="21"/>
      <c r="N181" s="21"/>
      <c r="O181" s="21"/>
      <c r="P181" s="21"/>
      <c r="Q181" s="21"/>
      <c r="R181" s="21"/>
      <c r="S181" s="21"/>
      <c r="T181" s="21"/>
    </row>
    <row r="182" spans="1:20" ht="15.5" x14ac:dyDescent="0.35">
      <c r="A182" s="23">
        <v>14</v>
      </c>
      <c r="B182" s="5" t="s">
        <v>17</v>
      </c>
      <c r="C182" s="33">
        <v>1.0547903816026962</v>
      </c>
      <c r="D182" s="25">
        <f t="shared" si="42"/>
        <v>0.5764051533340756</v>
      </c>
      <c r="E182" s="36" t="str">
        <f t="shared" si="43"/>
        <v>Prioritas 2</v>
      </c>
      <c r="F182" s="21"/>
      <c r="G182" s="21"/>
      <c r="H182" s="21"/>
      <c r="I182" s="21"/>
      <c r="J182" s="21"/>
      <c r="K182" s="21"/>
      <c r="L182" s="21"/>
      <c r="M182" s="21"/>
      <c r="N182" s="21"/>
      <c r="O182" s="21"/>
      <c r="P182" s="21"/>
      <c r="Q182" s="21"/>
      <c r="R182" s="21"/>
      <c r="S182" s="21"/>
      <c r="T182" s="21"/>
    </row>
    <row r="183" spans="1:20" ht="15.5" x14ac:dyDescent="0.35">
      <c r="A183" s="23">
        <v>15</v>
      </c>
      <c r="B183" s="5" t="s">
        <v>18</v>
      </c>
      <c r="C183" s="33">
        <v>0.84731434768278657</v>
      </c>
      <c r="D183" s="25">
        <f t="shared" si="42"/>
        <v>0.56701324828905308</v>
      </c>
      <c r="E183" s="36" t="str">
        <f t="shared" si="43"/>
        <v>Prioritas 4</v>
      </c>
      <c r="F183" s="21"/>
      <c r="G183" s="21"/>
      <c r="H183" s="21"/>
      <c r="I183" s="21"/>
      <c r="J183" s="21"/>
      <c r="K183" s="21"/>
      <c r="L183" s="21"/>
      <c r="M183" s="21"/>
      <c r="N183" s="21"/>
      <c r="O183" s="21"/>
      <c r="P183" s="21"/>
      <c r="Q183" s="21"/>
      <c r="R183" s="21"/>
      <c r="S183" s="21"/>
      <c r="T183" s="21"/>
    </row>
    <row r="184" spans="1:20" ht="15.5" x14ac:dyDescent="0.35">
      <c r="A184" s="23">
        <v>16</v>
      </c>
      <c r="B184" s="5" t="s">
        <v>19</v>
      </c>
      <c r="C184" s="33">
        <v>1.2005233347034441</v>
      </c>
      <c r="D184" s="25">
        <f t="shared" si="42"/>
        <v>0.5553347500917919</v>
      </c>
      <c r="E184" s="36" t="str">
        <f t="shared" si="43"/>
        <v>Prioritas 2</v>
      </c>
      <c r="F184" s="21"/>
      <c r="G184" s="21"/>
      <c r="H184" s="21"/>
      <c r="I184" s="21"/>
      <c r="J184" s="21"/>
      <c r="K184" s="21"/>
      <c r="L184" s="21"/>
      <c r="M184" s="21"/>
      <c r="N184" s="21"/>
      <c r="O184" s="21"/>
      <c r="P184" s="21"/>
      <c r="Q184" s="21"/>
      <c r="R184" s="21"/>
      <c r="S184" s="21"/>
      <c r="T184" s="21"/>
    </row>
    <row r="185" spans="1:20" ht="15.5" x14ac:dyDescent="0.35">
      <c r="A185" s="23">
        <v>17</v>
      </c>
      <c r="B185" s="5" t="s">
        <v>20</v>
      </c>
      <c r="C185" s="33">
        <v>1.0034230064677216</v>
      </c>
      <c r="D185" s="25">
        <f t="shared" si="42"/>
        <v>0.5956976228694022</v>
      </c>
      <c r="E185" s="36" t="str">
        <f t="shared" si="43"/>
        <v>Prioritas 2</v>
      </c>
      <c r="F185" s="21"/>
      <c r="G185" s="21"/>
      <c r="H185" s="21"/>
      <c r="I185" s="21"/>
      <c r="J185" s="21"/>
      <c r="K185" s="21"/>
      <c r="L185" s="21"/>
      <c r="M185" s="21"/>
      <c r="N185" s="21"/>
      <c r="O185" s="21"/>
      <c r="P185" s="21"/>
      <c r="Q185" s="21"/>
      <c r="R185" s="21"/>
      <c r="S185" s="21"/>
      <c r="T185" s="21"/>
    </row>
    <row r="186" spans="1:20" ht="12.5" x14ac:dyDescent="0.25">
      <c r="C186" s="21"/>
      <c r="D186" s="21"/>
      <c r="E186" s="21"/>
      <c r="F186" s="21"/>
      <c r="G186" s="21"/>
      <c r="H186" s="21"/>
      <c r="I186" s="21"/>
      <c r="J186" s="21"/>
      <c r="K186" s="21"/>
      <c r="L186" s="21"/>
      <c r="M186" s="21"/>
      <c r="N186" s="21"/>
      <c r="O186" s="21"/>
      <c r="P186" s="21"/>
      <c r="Q186" s="21"/>
      <c r="R186" s="21"/>
      <c r="S186" s="21"/>
      <c r="T186" s="21"/>
    </row>
    <row r="187" spans="1:20" ht="12.5" x14ac:dyDescent="0.25">
      <c r="C187" s="21"/>
      <c r="D187" s="21"/>
      <c r="E187" s="21"/>
      <c r="F187" s="21"/>
      <c r="G187" s="21"/>
      <c r="H187" s="21"/>
      <c r="I187" s="21"/>
      <c r="J187" s="21"/>
      <c r="K187" s="21"/>
      <c r="L187" s="21"/>
      <c r="M187" s="21"/>
      <c r="N187" s="21"/>
      <c r="O187" s="21"/>
      <c r="P187" s="21"/>
      <c r="Q187" s="21"/>
      <c r="R187" s="21"/>
      <c r="S187" s="21"/>
      <c r="T187" s="21"/>
    </row>
    <row r="188" spans="1:20" ht="12.5" x14ac:dyDescent="0.25">
      <c r="A188" s="99" t="s">
        <v>88</v>
      </c>
      <c r="B188" s="100"/>
      <c r="C188" s="100"/>
      <c r="D188" s="100"/>
      <c r="E188" s="92"/>
      <c r="F188" s="21"/>
      <c r="G188" s="21"/>
      <c r="H188" s="21"/>
      <c r="I188" s="21"/>
      <c r="J188" s="21"/>
      <c r="K188" s="21"/>
      <c r="L188" s="21"/>
      <c r="M188" s="21"/>
      <c r="N188" s="21"/>
      <c r="O188" s="21"/>
      <c r="P188" s="21"/>
      <c r="Q188" s="21"/>
      <c r="R188" s="21"/>
      <c r="S188" s="21"/>
      <c r="T188" s="21"/>
    </row>
    <row r="189" spans="1:20" ht="12.5" x14ac:dyDescent="0.25">
      <c r="A189" s="93"/>
      <c r="B189" s="101"/>
      <c r="C189" s="101"/>
      <c r="D189" s="101"/>
      <c r="E189" s="94"/>
      <c r="F189" s="37"/>
      <c r="G189" s="21"/>
      <c r="H189" s="21"/>
      <c r="I189" s="21"/>
      <c r="J189" s="21"/>
      <c r="K189" s="21"/>
      <c r="L189" s="21"/>
      <c r="M189" s="21"/>
      <c r="N189" s="21"/>
      <c r="O189" s="21"/>
      <c r="P189" s="21"/>
      <c r="Q189" s="21"/>
      <c r="R189" s="21"/>
      <c r="S189" s="21"/>
      <c r="T189" s="21"/>
    </row>
    <row r="190" spans="1:20" ht="13" x14ac:dyDescent="0.3">
      <c r="A190" s="102" t="s">
        <v>2</v>
      </c>
      <c r="B190" s="102" t="s">
        <v>3</v>
      </c>
      <c r="C190" s="103" t="s">
        <v>89</v>
      </c>
      <c r="D190" s="105" t="s">
        <v>90</v>
      </c>
      <c r="E190" s="89"/>
      <c r="F190" s="21"/>
      <c r="G190" s="21"/>
      <c r="H190" s="21"/>
      <c r="I190" s="21"/>
      <c r="J190" s="21"/>
      <c r="K190" s="21"/>
      <c r="L190" s="21"/>
      <c r="M190" s="21"/>
      <c r="N190" s="21"/>
      <c r="O190" s="21"/>
      <c r="P190" s="21"/>
      <c r="Q190" s="21"/>
      <c r="R190" s="21"/>
      <c r="S190" s="21"/>
      <c r="T190" s="21"/>
    </row>
    <row r="191" spans="1:20" ht="13" x14ac:dyDescent="0.25">
      <c r="A191" s="86"/>
      <c r="B191" s="86"/>
      <c r="C191" s="86"/>
      <c r="D191" s="38" t="s">
        <v>91</v>
      </c>
      <c r="E191" s="38" t="s">
        <v>92</v>
      </c>
      <c r="F191" s="21"/>
      <c r="G191" s="21"/>
      <c r="H191" s="21"/>
      <c r="I191" s="21"/>
      <c r="J191" s="21"/>
      <c r="K191" s="21"/>
      <c r="L191" s="21"/>
      <c r="M191" s="21"/>
      <c r="N191" s="21"/>
      <c r="O191" s="21"/>
      <c r="P191" s="21"/>
      <c r="Q191" s="21"/>
      <c r="R191" s="21"/>
      <c r="S191" s="21"/>
      <c r="T191" s="21"/>
    </row>
    <row r="192" spans="1:20" ht="15.5" x14ac:dyDescent="0.35">
      <c r="A192" s="23">
        <v>1</v>
      </c>
      <c r="B192" s="5" t="s">
        <v>4</v>
      </c>
      <c r="C192" s="33">
        <f t="shared" ref="C192:C208" si="44">D145</f>
        <v>1.3679247763599145</v>
      </c>
      <c r="D192" s="25">
        <v>0</v>
      </c>
      <c r="E192" s="39">
        <f t="array" ref="E192:E208">MMULT(C117:S133,D192:D208)</f>
        <v>33435.598048090127</v>
      </c>
      <c r="F192" s="21"/>
      <c r="G192" s="21"/>
      <c r="H192" s="21"/>
      <c r="I192" s="21"/>
      <c r="J192" s="21"/>
      <c r="K192" s="21"/>
      <c r="L192" s="21"/>
      <c r="M192" s="21"/>
      <c r="N192" s="21"/>
      <c r="O192" s="21"/>
      <c r="P192" s="21"/>
      <c r="Q192" s="21"/>
      <c r="R192" s="21"/>
      <c r="S192" s="21"/>
      <c r="T192" s="21"/>
    </row>
    <row r="193" spans="1:20" ht="15.5" x14ac:dyDescent="0.35">
      <c r="A193" s="23">
        <v>2</v>
      </c>
      <c r="B193" s="5" t="s">
        <v>5</v>
      </c>
      <c r="C193" s="33">
        <f t="shared" si="44"/>
        <v>1.6972638998824556</v>
      </c>
      <c r="D193" s="25">
        <v>0</v>
      </c>
      <c r="E193" s="39">
        <v>19232.857985631148</v>
      </c>
      <c r="F193" s="40"/>
      <c r="G193" s="21"/>
      <c r="H193" s="21"/>
      <c r="I193" s="21"/>
      <c r="J193" s="21"/>
      <c r="K193" s="21"/>
      <c r="L193" s="21"/>
      <c r="M193" s="21"/>
      <c r="N193" s="21"/>
      <c r="O193" s="21"/>
      <c r="P193" s="21"/>
      <c r="Q193" s="21"/>
      <c r="R193" s="21"/>
      <c r="S193" s="21"/>
      <c r="T193" s="21"/>
    </row>
    <row r="194" spans="1:20" ht="15.5" x14ac:dyDescent="0.35">
      <c r="A194" s="23">
        <v>3</v>
      </c>
      <c r="B194" s="5" t="s">
        <v>6</v>
      </c>
      <c r="C194" s="33">
        <f t="shared" si="44"/>
        <v>2.1269581692723647</v>
      </c>
      <c r="D194" s="25">
        <v>0</v>
      </c>
      <c r="E194" s="39">
        <v>161459.6790889054</v>
      </c>
      <c r="F194" s="21"/>
      <c r="G194" s="21"/>
      <c r="H194" s="21"/>
      <c r="I194" s="21"/>
      <c r="J194" s="21"/>
      <c r="K194" s="21"/>
      <c r="L194" s="21"/>
      <c r="M194" s="21"/>
      <c r="N194" s="21"/>
      <c r="O194" s="21"/>
      <c r="P194" s="21"/>
      <c r="Q194" s="21"/>
      <c r="R194" s="21"/>
      <c r="S194" s="21"/>
      <c r="T194" s="21"/>
    </row>
    <row r="195" spans="1:20" ht="15.5" x14ac:dyDescent="0.35">
      <c r="A195" s="23">
        <v>4</v>
      </c>
      <c r="B195" s="5" t="s">
        <v>7</v>
      </c>
      <c r="C195" s="33">
        <f t="shared" si="44"/>
        <v>2.8740600522552033</v>
      </c>
      <c r="D195" s="25">
        <v>0</v>
      </c>
      <c r="E195" s="39">
        <v>16659.577333570767</v>
      </c>
      <c r="F195" s="41"/>
      <c r="G195" s="21"/>
      <c r="H195" s="21"/>
      <c r="I195" s="21"/>
      <c r="J195" s="21"/>
      <c r="K195" s="21"/>
      <c r="L195" s="21"/>
      <c r="M195" s="21"/>
      <c r="N195" s="21"/>
      <c r="O195" s="21"/>
      <c r="P195" s="21"/>
      <c r="Q195" s="21"/>
      <c r="R195" s="21"/>
      <c r="S195" s="21"/>
      <c r="T195" s="21"/>
    </row>
    <row r="196" spans="1:20" ht="15.5" x14ac:dyDescent="0.35">
      <c r="A196" s="23">
        <v>5</v>
      </c>
      <c r="B196" s="5" t="s">
        <v>8</v>
      </c>
      <c r="C196" s="33">
        <f t="shared" si="44"/>
        <v>1.7871105788489607</v>
      </c>
      <c r="D196" s="25">
        <v>0</v>
      </c>
      <c r="E196" s="39">
        <v>410.31881980346014</v>
      </c>
      <c r="F196" s="21"/>
      <c r="G196" s="21"/>
      <c r="H196" s="21"/>
      <c r="I196" s="21"/>
      <c r="J196" s="21"/>
      <c r="K196" s="21"/>
      <c r="L196" s="21"/>
      <c r="M196" s="21"/>
      <c r="N196" s="21"/>
      <c r="O196" s="21"/>
      <c r="P196" s="21"/>
      <c r="Q196" s="21"/>
      <c r="R196" s="21"/>
      <c r="S196" s="21"/>
      <c r="T196" s="21"/>
    </row>
    <row r="197" spans="1:20" ht="15.5" x14ac:dyDescent="0.35">
      <c r="A197" s="23">
        <v>6</v>
      </c>
      <c r="B197" s="5" t="s">
        <v>9</v>
      </c>
      <c r="C197" s="33">
        <f t="shared" si="44"/>
        <v>2.2065665480344459</v>
      </c>
      <c r="D197" s="25">
        <v>0</v>
      </c>
      <c r="E197" s="39">
        <v>8753.3105706692822</v>
      </c>
      <c r="F197" s="21"/>
      <c r="G197" s="21"/>
      <c r="H197" s="21"/>
      <c r="I197" s="21"/>
      <c r="J197" s="21"/>
      <c r="K197" s="21"/>
      <c r="L197" s="21"/>
      <c r="M197" s="21"/>
      <c r="N197" s="21"/>
      <c r="O197" s="21"/>
      <c r="P197" s="21"/>
      <c r="Q197" s="21"/>
      <c r="R197" s="21"/>
      <c r="S197" s="21"/>
      <c r="T197" s="21"/>
    </row>
    <row r="198" spans="1:20" ht="15.5" x14ac:dyDescent="0.35">
      <c r="A198" s="23">
        <v>7</v>
      </c>
      <c r="B198" s="5" t="s">
        <v>10</v>
      </c>
      <c r="C198" s="33">
        <f t="shared" si="44"/>
        <v>1.5564201258493897</v>
      </c>
      <c r="D198" s="42">
        <v>800000</v>
      </c>
      <c r="E198" s="39">
        <v>808822.84487262322</v>
      </c>
      <c r="F198" s="21"/>
      <c r="G198" s="21"/>
      <c r="H198" s="21"/>
      <c r="I198" s="21"/>
      <c r="J198" s="21"/>
      <c r="K198" s="21"/>
      <c r="L198" s="21"/>
      <c r="M198" s="21"/>
      <c r="N198" s="21"/>
      <c r="O198" s="21"/>
      <c r="P198" s="21"/>
      <c r="Q198" s="21"/>
      <c r="R198" s="21"/>
      <c r="S198" s="21"/>
      <c r="T198" s="21"/>
    </row>
    <row r="199" spans="1:20" ht="15.5" x14ac:dyDescent="0.35">
      <c r="A199" s="23">
        <v>8</v>
      </c>
      <c r="B199" s="5" t="s">
        <v>11</v>
      </c>
      <c r="C199" s="33">
        <f t="shared" si="44"/>
        <v>2.0632819602929064</v>
      </c>
      <c r="D199" s="25">
        <v>0</v>
      </c>
      <c r="E199" s="39">
        <v>32495.745230260065</v>
      </c>
      <c r="F199" s="21"/>
      <c r="G199" s="21"/>
      <c r="H199" s="21"/>
      <c r="I199" s="21"/>
      <c r="J199" s="21"/>
      <c r="K199" s="21"/>
      <c r="L199" s="21"/>
      <c r="M199" s="21"/>
      <c r="N199" s="21"/>
      <c r="O199" s="21"/>
      <c r="P199" s="21"/>
      <c r="Q199" s="21"/>
      <c r="R199" s="21"/>
      <c r="S199" s="21"/>
      <c r="T199" s="21"/>
    </row>
    <row r="200" spans="1:20" ht="15.5" x14ac:dyDescent="0.35">
      <c r="A200" s="23">
        <v>9</v>
      </c>
      <c r="B200" s="5" t="s">
        <v>12</v>
      </c>
      <c r="C200" s="33">
        <f t="shared" si="44"/>
        <v>2.0663224003433989</v>
      </c>
      <c r="D200" s="25">
        <v>0</v>
      </c>
      <c r="E200" s="39">
        <v>7190.1300547478922</v>
      </c>
      <c r="F200" s="21"/>
      <c r="G200" s="21"/>
      <c r="H200" s="21"/>
      <c r="I200" s="21"/>
      <c r="J200" s="21"/>
      <c r="K200" s="21"/>
      <c r="L200" s="21"/>
      <c r="M200" s="21"/>
      <c r="N200" s="21"/>
      <c r="O200" s="21"/>
      <c r="P200" s="21"/>
      <c r="Q200" s="21"/>
      <c r="R200" s="21"/>
      <c r="S200" s="21"/>
      <c r="T200" s="21"/>
    </row>
    <row r="201" spans="1:20" ht="15.5" x14ac:dyDescent="0.35">
      <c r="A201" s="23">
        <v>10</v>
      </c>
      <c r="B201" s="5" t="s">
        <v>13</v>
      </c>
      <c r="C201" s="33">
        <f t="shared" si="44"/>
        <v>1.7191915495619488</v>
      </c>
      <c r="D201" s="25">
        <v>0</v>
      </c>
      <c r="E201" s="39">
        <v>35786.671198953554</v>
      </c>
      <c r="F201" s="21"/>
      <c r="G201" s="21"/>
      <c r="H201" s="21"/>
      <c r="I201" s="21"/>
      <c r="J201" s="21"/>
      <c r="K201" s="21"/>
      <c r="L201" s="21"/>
      <c r="M201" s="21"/>
      <c r="N201" s="21"/>
      <c r="O201" s="21"/>
      <c r="P201" s="21"/>
      <c r="Q201" s="21"/>
      <c r="R201" s="21"/>
      <c r="S201" s="21"/>
      <c r="T201" s="21"/>
    </row>
    <row r="202" spans="1:20" ht="15.5" x14ac:dyDescent="0.35">
      <c r="A202" s="23">
        <v>11</v>
      </c>
      <c r="B202" s="5" t="s">
        <v>14</v>
      </c>
      <c r="C202" s="33">
        <f t="shared" si="44"/>
        <v>1.4007166327502822</v>
      </c>
      <c r="D202" s="25">
        <v>0</v>
      </c>
      <c r="E202" s="39">
        <v>53096.48477627815</v>
      </c>
      <c r="F202" s="21"/>
      <c r="G202" s="21"/>
      <c r="H202" s="21"/>
      <c r="I202" s="21"/>
      <c r="J202" s="21"/>
      <c r="K202" s="21"/>
      <c r="L202" s="21"/>
      <c r="M202" s="21"/>
      <c r="N202" s="21"/>
      <c r="O202" s="21"/>
      <c r="P202" s="21"/>
      <c r="Q202" s="21"/>
      <c r="R202" s="21"/>
      <c r="S202" s="21"/>
      <c r="T202" s="21"/>
    </row>
    <row r="203" spans="1:20" ht="15.5" x14ac:dyDescent="0.35">
      <c r="A203" s="23">
        <v>12</v>
      </c>
      <c r="B203" s="5" t="s">
        <v>15</v>
      </c>
      <c r="C203" s="33">
        <f t="shared" si="44"/>
        <v>1.468245852160996</v>
      </c>
      <c r="D203" s="25">
        <v>0</v>
      </c>
      <c r="E203" s="39">
        <v>28126.381862866685</v>
      </c>
      <c r="F203" s="21"/>
      <c r="G203" s="21"/>
      <c r="H203" s="21"/>
      <c r="I203" s="21"/>
      <c r="J203" s="21"/>
      <c r="K203" s="21"/>
      <c r="L203" s="21"/>
      <c r="M203" s="21"/>
      <c r="N203" s="21"/>
      <c r="O203" s="21"/>
      <c r="P203" s="21"/>
      <c r="Q203" s="21"/>
      <c r="R203" s="21"/>
      <c r="S203" s="21"/>
      <c r="T203" s="21"/>
    </row>
    <row r="204" spans="1:20" ht="15.5" x14ac:dyDescent="0.35">
      <c r="A204" s="23">
        <v>13</v>
      </c>
      <c r="B204" s="5" t="s">
        <v>16</v>
      </c>
      <c r="C204" s="33">
        <f t="shared" si="44"/>
        <v>1.8328893362700636</v>
      </c>
      <c r="D204" s="25">
        <v>0</v>
      </c>
      <c r="E204" s="39">
        <v>32827.456464802039</v>
      </c>
      <c r="F204" s="21"/>
      <c r="G204" s="21"/>
      <c r="H204" s="21"/>
      <c r="I204" s="21"/>
      <c r="J204" s="21"/>
      <c r="K204" s="21"/>
      <c r="L204" s="21"/>
      <c r="M204" s="21"/>
      <c r="N204" s="21"/>
      <c r="O204" s="21"/>
      <c r="P204" s="21"/>
      <c r="Q204" s="21"/>
      <c r="R204" s="21"/>
      <c r="S204" s="21"/>
      <c r="T204" s="21"/>
    </row>
    <row r="205" spans="1:20" ht="15.5" x14ac:dyDescent="0.35">
      <c r="A205" s="23">
        <v>14</v>
      </c>
      <c r="B205" s="5" t="s">
        <v>17</v>
      </c>
      <c r="C205" s="33">
        <f t="shared" si="44"/>
        <v>1.9769791657277367</v>
      </c>
      <c r="D205" s="25">
        <v>0</v>
      </c>
      <c r="E205" s="39">
        <v>1575.4617360028669</v>
      </c>
      <c r="F205" s="21"/>
      <c r="G205" s="21"/>
      <c r="H205" s="21"/>
      <c r="I205" s="21"/>
      <c r="J205" s="21"/>
      <c r="K205" s="21"/>
      <c r="L205" s="21"/>
      <c r="M205" s="21"/>
      <c r="N205" s="21"/>
      <c r="O205" s="21"/>
      <c r="P205" s="21"/>
      <c r="Q205" s="21"/>
      <c r="R205" s="21"/>
      <c r="S205" s="21"/>
      <c r="T205" s="21"/>
    </row>
    <row r="206" spans="1:20" ht="15.5" x14ac:dyDescent="0.35">
      <c r="A206" s="23">
        <v>15</v>
      </c>
      <c r="B206" s="5" t="s">
        <v>18</v>
      </c>
      <c r="C206" s="33">
        <f t="shared" si="44"/>
        <v>1.588109676963303</v>
      </c>
      <c r="D206" s="25">
        <v>0</v>
      </c>
      <c r="E206" s="39">
        <v>1342.2958222096227</v>
      </c>
      <c r="F206" s="21"/>
      <c r="G206" s="21"/>
      <c r="H206" s="21"/>
      <c r="I206" s="21"/>
      <c r="J206" s="21"/>
      <c r="K206" s="21"/>
      <c r="L206" s="21"/>
      <c r="M206" s="21"/>
      <c r="N206" s="21"/>
      <c r="O206" s="21"/>
      <c r="P206" s="21"/>
      <c r="Q206" s="21"/>
      <c r="R206" s="21"/>
      <c r="S206" s="21"/>
      <c r="T206" s="21"/>
    </row>
    <row r="207" spans="1:20" ht="15.5" x14ac:dyDescent="0.35">
      <c r="A207" s="23">
        <v>16</v>
      </c>
      <c r="B207" s="5" t="s">
        <v>19</v>
      </c>
      <c r="C207" s="33">
        <f t="shared" si="44"/>
        <v>2.2501244437519703</v>
      </c>
      <c r="D207" s="25">
        <v>0</v>
      </c>
      <c r="E207" s="39">
        <v>1396.9675959087647</v>
      </c>
      <c r="F207" s="21"/>
      <c r="G207" s="21"/>
      <c r="H207" s="21"/>
      <c r="I207" s="21"/>
      <c r="J207" s="21"/>
      <c r="K207" s="21"/>
      <c r="L207" s="21"/>
      <c r="M207" s="21"/>
      <c r="N207" s="21"/>
      <c r="O207" s="21"/>
      <c r="P207" s="21"/>
      <c r="Q207" s="21"/>
      <c r="R207" s="21"/>
      <c r="S207" s="21"/>
      <c r="T207" s="21"/>
    </row>
    <row r="208" spans="1:20" ht="15.5" x14ac:dyDescent="0.35">
      <c r="A208" s="23">
        <v>17</v>
      </c>
      <c r="B208" s="5" t="s">
        <v>20</v>
      </c>
      <c r="C208" s="33">
        <f t="shared" si="44"/>
        <v>1.8807019980447488</v>
      </c>
      <c r="D208" s="25">
        <v>0</v>
      </c>
      <c r="E208" s="39">
        <v>2524.3192181887962</v>
      </c>
      <c r="F208" s="21"/>
      <c r="G208" s="21"/>
      <c r="H208" s="21"/>
      <c r="I208" s="21"/>
      <c r="J208" s="21"/>
      <c r="K208" s="21"/>
      <c r="L208" s="21"/>
      <c r="M208" s="21"/>
      <c r="N208" s="21"/>
      <c r="O208" s="21"/>
      <c r="P208" s="21"/>
      <c r="Q208" s="21"/>
      <c r="R208" s="21"/>
      <c r="S208" s="21"/>
      <c r="T208" s="21"/>
    </row>
    <row r="209" spans="1:20" ht="12.5" x14ac:dyDescent="0.25">
      <c r="C209" s="21"/>
      <c r="D209" s="21"/>
      <c r="E209" s="40">
        <f>SUM(E192:E208)</f>
        <v>1245136.1006795124</v>
      </c>
      <c r="F209" s="21"/>
      <c r="G209" s="21"/>
      <c r="H209" s="21"/>
      <c r="I209" s="21"/>
      <c r="J209" s="21"/>
      <c r="K209" s="21"/>
      <c r="L209" s="21"/>
      <c r="M209" s="21"/>
      <c r="N209" s="21"/>
      <c r="O209" s="21"/>
      <c r="P209" s="21"/>
      <c r="Q209" s="21"/>
      <c r="R209" s="21"/>
      <c r="S209" s="21"/>
      <c r="T209" s="21"/>
    </row>
    <row r="210" spans="1:20" ht="12.5" x14ac:dyDescent="0.25">
      <c r="C210" s="21"/>
      <c r="D210" s="21"/>
      <c r="E210" s="21"/>
      <c r="F210" s="21"/>
      <c r="G210" s="21"/>
      <c r="H210" s="21"/>
      <c r="I210" s="21"/>
      <c r="J210" s="21"/>
      <c r="K210" s="21"/>
      <c r="L210" s="21"/>
      <c r="M210" s="21"/>
      <c r="N210" s="21"/>
      <c r="O210" s="21"/>
      <c r="P210" s="21"/>
      <c r="Q210" s="21"/>
      <c r="R210" s="21"/>
      <c r="S210" s="21"/>
      <c r="T210" s="21"/>
    </row>
    <row r="211" spans="1:20" ht="12.5" x14ac:dyDescent="0.25">
      <c r="C211" s="21"/>
      <c r="D211" s="21"/>
      <c r="E211" s="21"/>
      <c r="F211" s="21"/>
      <c r="G211" s="21"/>
      <c r="H211" s="21"/>
      <c r="I211" s="21"/>
      <c r="J211" s="21"/>
      <c r="K211" s="21"/>
      <c r="L211" s="21"/>
      <c r="M211" s="21"/>
      <c r="N211" s="21"/>
      <c r="O211" s="21"/>
      <c r="P211" s="21"/>
      <c r="Q211" s="21"/>
      <c r="R211" s="21"/>
      <c r="S211" s="21"/>
      <c r="T211" s="21"/>
    </row>
    <row r="212" spans="1:20" ht="12.5" x14ac:dyDescent="0.25">
      <c r="A212" s="43"/>
      <c r="B212" s="43"/>
      <c r="C212" s="44"/>
      <c r="D212" s="44"/>
      <c r="E212" s="44"/>
      <c r="F212" s="44"/>
      <c r="G212" s="44"/>
      <c r="H212" s="44"/>
      <c r="I212" s="44"/>
      <c r="J212" s="44"/>
      <c r="K212" s="44"/>
      <c r="L212" s="44"/>
      <c r="M212" s="44"/>
      <c r="N212" s="44"/>
      <c r="O212" s="44"/>
      <c r="P212" s="44"/>
      <c r="Q212" s="44"/>
      <c r="R212" s="44"/>
      <c r="S212" s="44"/>
      <c r="T212" s="44"/>
    </row>
    <row r="213" spans="1:20" ht="12.5" x14ac:dyDescent="0.25">
      <c r="C213" s="21"/>
      <c r="D213" s="21"/>
      <c r="E213" s="21"/>
      <c r="F213" s="21"/>
      <c r="G213" s="21"/>
      <c r="H213" s="21"/>
      <c r="I213" s="21"/>
      <c r="J213" s="21"/>
      <c r="K213" s="21"/>
      <c r="L213" s="21"/>
      <c r="M213" s="21"/>
      <c r="N213" s="21"/>
      <c r="O213" s="21"/>
      <c r="P213" s="21"/>
      <c r="Q213" s="21"/>
      <c r="R213" s="21"/>
      <c r="S213" s="21"/>
      <c r="T213" s="21"/>
    </row>
    <row r="214" spans="1:20" ht="12.5" x14ac:dyDescent="0.25">
      <c r="C214" s="21"/>
      <c r="D214" s="21"/>
      <c r="E214" s="21"/>
      <c r="F214" s="21"/>
      <c r="G214" s="21"/>
      <c r="H214" s="21"/>
      <c r="I214" s="21"/>
      <c r="J214" s="21"/>
      <c r="K214" s="21"/>
      <c r="L214" s="21"/>
      <c r="M214" s="21"/>
      <c r="N214" s="21"/>
      <c r="O214" s="21"/>
      <c r="P214" s="21"/>
      <c r="Q214" s="21"/>
      <c r="R214" s="21"/>
      <c r="S214" s="21"/>
      <c r="T214" s="21"/>
    </row>
    <row r="215" spans="1:20" ht="12.5" x14ac:dyDescent="0.25">
      <c r="A215" s="106" t="s">
        <v>93</v>
      </c>
      <c r="B215" s="107"/>
      <c r="S215" s="21"/>
      <c r="T215" s="21"/>
    </row>
    <row r="216" spans="1:20" ht="12.5" x14ac:dyDescent="0.25">
      <c r="A216" s="107"/>
      <c r="B216" s="107"/>
      <c r="S216" s="21"/>
      <c r="T216" s="21"/>
    </row>
    <row r="217" spans="1:20" ht="15.5" x14ac:dyDescent="0.35">
      <c r="A217" s="95"/>
      <c r="B217" s="22">
        <v>1</v>
      </c>
      <c r="C217" s="22">
        <v>2</v>
      </c>
      <c r="D217" s="22">
        <v>3</v>
      </c>
      <c r="E217" s="22">
        <v>4</v>
      </c>
      <c r="F217" s="22">
        <v>5</v>
      </c>
      <c r="G217" s="22">
        <v>6</v>
      </c>
      <c r="H217" s="22">
        <v>7</v>
      </c>
      <c r="I217" s="22">
        <v>8</v>
      </c>
      <c r="J217" s="22">
        <v>9</v>
      </c>
      <c r="K217" s="22">
        <v>10</v>
      </c>
      <c r="L217" s="22">
        <v>11</v>
      </c>
      <c r="M217" s="22">
        <v>12</v>
      </c>
      <c r="N217" s="22">
        <v>13</v>
      </c>
      <c r="O217" s="22">
        <v>14</v>
      </c>
      <c r="P217" s="22">
        <v>15</v>
      </c>
      <c r="Q217" s="22">
        <v>16</v>
      </c>
      <c r="R217" s="22">
        <v>17</v>
      </c>
      <c r="S217" s="21"/>
      <c r="T217" s="21"/>
    </row>
    <row r="218" spans="1:20" ht="15.5" x14ac:dyDescent="0.35">
      <c r="A218" s="86"/>
      <c r="B218" s="22" t="s">
        <v>4</v>
      </c>
      <c r="C218" s="22" t="s">
        <v>5</v>
      </c>
      <c r="D218" s="22" t="s">
        <v>6</v>
      </c>
      <c r="E218" s="22" t="s">
        <v>7</v>
      </c>
      <c r="F218" s="22" t="s">
        <v>8</v>
      </c>
      <c r="G218" s="22" t="s">
        <v>9</v>
      </c>
      <c r="H218" s="22" t="s">
        <v>10</v>
      </c>
      <c r="I218" s="22" t="s">
        <v>11</v>
      </c>
      <c r="J218" s="22" t="s">
        <v>12</v>
      </c>
      <c r="K218" s="22" t="s">
        <v>13</v>
      </c>
      <c r="L218" s="22" t="s">
        <v>14</v>
      </c>
      <c r="M218" s="22" t="s">
        <v>15</v>
      </c>
      <c r="N218" s="22" t="s">
        <v>16</v>
      </c>
      <c r="O218" s="22" t="s">
        <v>17</v>
      </c>
      <c r="P218" s="22" t="s">
        <v>18</v>
      </c>
      <c r="Q218" s="22" t="s">
        <v>19</v>
      </c>
      <c r="R218" s="22" t="s">
        <v>20</v>
      </c>
      <c r="S218" s="21"/>
      <c r="T218" s="21"/>
    </row>
    <row r="219" spans="1:20" ht="13" x14ac:dyDescent="0.25">
      <c r="A219" s="45" t="s">
        <v>94</v>
      </c>
      <c r="B219" s="46">
        <f t="shared" ref="B219:R219" si="45">C27/C31</f>
        <v>0.29370156978505124</v>
      </c>
      <c r="C219" s="46">
        <f t="shared" si="45"/>
        <v>0.14582211763374506</v>
      </c>
      <c r="D219" s="46">
        <f t="shared" si="45"/>
        <v>0.11986205757635975</v>
      </c>
      <c r="E219" s="46">
        <f t="shared" si="45"/>
        <v>4.4273546749050187E-2</v>
      </c>
      <c r="F219" s="46">
        <f t="shared" si="45"/>
        <v>0.14233553094139509</v>
      </c>
      <c r="G219" s="46">
        <f t="shared" si="45"/>
        <v>0.18475234411216976</v>
      </c>
      <c r="H219" s="46">
        <f t="shared" si="45"/>
        <v>0.30453285069076869</v>
      </c>
      <c r="I219" s="46">
        <f t="shared" si="45"/>
        <v>0.16607846024053691</v>
      </c>
      <c r="J219" s="46">
        <f t="shared" si="45"/>
        <v>0.21693434744892021</v>
      </c>
      <c r="K219" s="46">
        <f t="shared" si="45"/>
        <v>0.17698173864551212</v>
      </c>
      <c r="L219" s="46">
        <f t="shared" si="45"/>
        <v>0.27633817314248449</v>
      </c>
      <c r="M219" s="46">
        <f t="shared" si="45"/>
        <v>6.9713324766560683E-2</v>
      </c>
      <c r="N219" s="46">
        <f t="shared" si="45"/>
        <v>0.22397076188104953</v>
      </c>
      <c r="O219" s="46">
        <f t="shared" si="45"/>
        <v>0.44281558115381758</v>
      </c>
      <c r="P219" s="46">
        <f t="shared" si="45"/>
        <v>0.55737051599532672</v>
      </c>
      <c r="Q219" s="46">
        <f t="shared" si="45"/>
        <v>0.22370691405193924</v>
      </c>
      <c r="R219" s="46">
        <f t="shared" si="45"/>
        <v>0.31171179453224002</v>
      </c>
      <c r="S219" s="21"/>
      <c r="T219" s="21"/>
    </row>
    <row r="220" spans="1:20" ht="12.5" x14ac:dyDescent="0.25">
      <c r="A220" s="47"/>
      <c r="C220" s="21"/>
      <c r="D220" s="21"/>
      <c r="E220" s="21"/>
      <c r="F220" s="21"/>
      <c r="G220" s="21"/>
      <c r="H220" s="21"/>
      <c r="I220" s="21"/>
      <c r="J220" s="21"/>
      <c r="K220" s="21"/>
      <c r="L220" s="21"/>
      <c r="M220" s="21"/>
      <c r="N220" s="21"/>
      <c r="O220" s="21"/>
      <c r="P220" s="21"/>
      <c r="Q220" s="21"/>
      <c r="R220" s="21"/>
      <c r="S220" s="21"/>
      <c r="T220" s="21"/>
    </row>
    <row r="221" spans="1:20" ht="12.5" x14ac:dyDescent="0.25">
      <c r="C221" s="21"/>
      <c r="D221" s="21"/>
      <c r="E221" s="21"/>
      <c r="F221" s="21"/>
      <c r="G221" s="21"/>
      <c r="H221" s="21"/>
      <c r="I221" s="21"/>
      <c r="J221" s="21"/>
      <c r="K221" s="21"/>
      <c r="L221" s="21"/>
      <c r="M221" s="21"/>
      <c r="N221" s="21"/>
      <c r="O221" s="21"/>
      <c r="P221" s="21"/>
      <c r="Q221" s="21"/>
      <c r="R221" s="21"/>
      <c r="S221" s="21"/>
      <c r="T221" s="21"/>
    </row>
    <row r="222" spans="1:20" ht="12.5" x14ac:dyDescent="0.25">
      <c r="C222" s="21"/>
      <c r="D222" s="21"/>
      <c r="E222" s="21"/>
      <c r="F222" s="21"/>
      <c r="G222" s="21"/>
      <c r="H222" s="21"/>
      <c r="I222" s="21"/>
      <c r="J222" s="21"/>
      <c r="K222" s="21"/>
      <c r="L222" s="21"/>
      <c r="M222" s="21"/>
      <c r="N222" s="21"/>
      <c r="O222" s="21"/>
      <c r="P222" s="21"/>
      <c r="Q222" s="21"/>
      <c r="R222" s="21"/>
      <c r="S222" s="21"/>
      <c r="T222" s="21"/>
    </row>
    <row r="223" spans="1:20" ht="12.5" x14ac:dyDescent="0.25">
      <c r="C223" s="21"/>
      <c r="D223" s="21"/>
      <c r="E223" s="21"/>
      <c r="F223" s="21"/>
      <c r="G223" s="21"/>
      <c r="H223" s="21"/>
      <c r="I223" s="21"/>
      <c r="J223" s="21"/>
      <c r="K223" s="21"/>
      <c r="L223" s="21"/>
      <c r="M223" s="21"/>
      <c r="N223" s="21"/>
      <c r="O223" s="21"/>
      <c r="P223" s="21"/>
      <c r="Q223" s="21"/>
      <c r="R223" s="21"/>
      <c r="S223" s="21"/>
      <c r="T223" s="21"/>
    </row>
    <row r="224" spans="1:20" ht="12.5" x14ac:dyDescent="0.25">
      <c r="C224" s="21"/>
      <c r="D224" s="21"/>
      <c r="E224" s="21"/>
      <c r="F224" s="21"/>
      <c r="G224" s="21"/>
      <c r="H224" s="21"/>
      <c r="I224" s="21"/>
      <c r="J224" s="21"/>
      <c r="K224" s="21"/>
      <c r="L224" s="21"/>
      <c r="M224" s="21"/>
      <c r="N224" s="21"/>
      <c r="O224" s="21"/>
      <c r="P224" s="21"/>
      <c r="Q224" s="21"/>
      <c r="R224" s="21"/>
      <c r="S224" s="21"/>
      <c r="T224" s="21"/>
    </row>
    <row r="225" spans="1:20" ht="12.5" x14ac:dyDescent="0.25">
      <c r="C225" s="21"/>
      <c r="D225" s="21"/>
      <c r="E225" s="21"/>
      <c r="F225" s="21"/>
      <c r="G225" s="21"/>
      <c r="H225" s="21"/>
      <c r="I225" s="21"/>
      <c r="J225" s="21"/>
      <c r="K225" s="21"/>
      <c r="L225" s="21"/>
      <c r="M225" s="21"/>
      <c r="N225" s="21"/>
      <c r="O225" s="21"/>
      <c r="P225" s="21"/>
      <c r="Q225" s="21"/>
      <c r="R225" s="21"/>
      <c r="S225" s="21"/>
      <c r="T225" s="21"/>
    </row>
    <row r="226" spans="1:20" ht="15.5" x14ac:dyDescent="0.35">
      <c r="A226" s="85" t="s">
        <v>2</v>
      </c>
      <c r="B226" s="108" t="s">
        <v>3</v>
      </c>
      <c r="C226" s="22">
        <v>1</v>
      </c>
      <c r="D226" s="22">
        <v>2</v>
      </c>
      <c r="E226" s="22">
        <v>3</v>
      </c>
      <c r="F226" s="22">
        <v>4</v>
      </c>
      <c r="G226" s="22">
        <v>5</v>
      </c>
      <c r="H226" s="22">
        <v>6</v>
      </c>
      <c r="I226" s="22">
        <v>7</v>
      </c>
      <c r="J226" s="22">
        <v>8</v>
      </c>
      <c r="K226" s="22">
        <v>9</v>
      </c>
      <c r="L226" s="22">
        <v>10</v>
      </c>
      <c r="M226" s="22">
        <v>11</v>
      </c>
      <c r="N226" s="22">
        <v>12</v>
      </c>
      <c r="O226" s="22">
        <v>13</v>
      </c>
      <c r="P226" s="22">
        <v>14</v>
      </c>
      <c r="Q226" s="22">
        <v>15</v>
      </c>
      <c r="R226" s="22">
        <v>16</v>
      </c>
      <c r="S226" s="22">
        <v>17</v>
      </c>
      <c r="T226" s="21"/>
    </row>
    <row r="227" spans="1:20" ht="15.5" x14ac:dyDescent="0.35">
      <c r="A227" s="86"/>
      <c r="B227" s="86"/>
      <c r="C227" s="22" t="s">
        <v>4</v>
      </c>
      <c r="D227" s="22" t="s">
        <v>5</v>
      </c>
      <c r="E227" s="22" t="s">
        <v>6</v>
      </c>
      <c r="F227" s="22" t="s">
        <v>7</v>
      </c>
      <c r="G227" s="22" t="s">
        <v>8</v>
      </c>
      <c r="H227" s="22" t="s">
        <v>9</v>
      </c>
      <c r="I227" s="22" t="s">
        <v>10</v>
      </c>
      <c r="J227" s="22" t="s">
        <v>11</v>
      </c>
      <c r="K227" s="22" t="s">
        <v>12</v>
      </c>
      <c r="L227" s="22" t="s">
        <v>13</v>
      </c>
      <c r="M227" s="22" t="s">
        <v>14</v>
      </c>
      <c r="N227" s="22" t="s">
        <v>15</v>
      </c>
      <c r="O227" s="22" t="s">
        <v>16</v>
      </c>
      <c r="P227" s="22" t="s">
        <v>17</v>
      </c>
      <c r="Q227" s="22" t="s">
        <v>18</v>
      </c>
      <c r="R227" s="22" t="s">
        <v>19</v>
      </c>
      <c r="S227" s="22" t="s">
        <v>20</v>
      </c>
      <c r="T227" s="21"/>
    </row>
    <row r="228" spans="1:20" ht="15.5" x14ac:dyDescent="0.35">
      <c r="A228" s="23">
        <v>1</v>
      </c>
      <c r="B228" s="5" t="s">
        <v>4</v>
      </c>
      <c r="C228" s="46">
        <f t="shared" ref="C228:S228" si="46">IF($B228=C$227,B$219,0)</f>
        <v>0.29370156978505124</v>
      </c>
      <c r="D228" s="25">
        <f t="shared" si="46"/>
        <v>0</v>
      </c>
      <c r="E228" s="25">
        <f t="shared" si="46"/>
        <v>0</v>
      </c>
      <c r="F228" s="25">
        <f t="shared" si="46"/>
        <v>0</v>
      </c>
      <c r="G228" s="25">
        <f t="shared" si="46"/>
        <v>0</v>
      </c>
      <c r="H228" s="25">
        <f t="shared" si="46"/>
        <v>0</v>
      </c>
      <c r="I228" s="25">
        <f t="shared" si="46"/>
        <v>0</v>
      </c>
      <c r="J228" s="25">
        <f t="shared" si="46"/>
        <v>0</v>
      </c>
      <c r="K228" s="25">
        <f t="shared" si="46"/>
        <v>0</v>
      </c>
      <c r="L228" s="25">
        <f t="shared" si="46"/>
        <v>0</v>
      </c>
      <c r="M228" s="25">
        <f t="shared" si="46"/>
        <v>0</v>
      </c>
      <c r="N228" s="25">
        <f t="shared" si="46"/>
        <v>0</v>
      </c>
      <c r="O228" s="25">
        <f t="shared" si="46"/>
        <v>0</v>
      </c>
      <c r="P228" s="25">
        <f t="shared" si="46"/>
        <v>0</v>
      </c>
      <c r="Q228" s="25">
        <f t="shared" si="46"/>
        <v>0</v>
      </c>
      <c r="R228" s="25">
        <f t="shared" si="46"/>
        <v>0</v>
      </c>
      <c r="S228" s="25">
        <f t="shared" si="46"/>
        <v>0</v>
      </c>
      <c r="T228" s="21"/>
    </row>
    <row r="229" spans="1:20" ht="15.5" x14ac:dyDescent="0.35">
      <c r="A229" s="23">
        <v>2</v>
      </c>
      <c r="B229" s="5" t="s">
        <v>5</v>
      </c>
      <c r="C229" s="25">
        <f t="shared" ref="C229:S229" si="47">IF($B229=C$227,B$219,0)</f>
        <v>0</v>
      </c>
      <c r="D229" s="46">
        <f t="shared" si="47"/>
        <v>0.14582211763374506</v>
      </c>
      <c r="E229" s="25">
        <f t="shared" si="47"/>
        <v>0</v>
      </c>
      <c r="F229" s="25">
        <f t="shared" si="47"/>
        <v>0</v>
      </c>
      <c r="G229" s="25">
        <f t="shared" si="47"/>
        <v>0</v>
      </c>
      <c r="H229" s="25">
        <f t="shared" si="47"/>
        <v>0</v>
      </c>
      <c r="I229" s="25">
        <f t="shared" si="47"/>
        <v>0</v>
      </c>
      <c r="J229" s="25">
        <f t="shared" si="47"/>
        <v>0</v>
      </c>
      <c r="K229" s="25">
        <f t="shared" si="47"/>
        <v>0</v>
      </c>
      <c r="L229" s="25">
        <f t="shared" si="47"/>
        <v>0</v>
      </c>
      <c r="M229" s="25">
        <f t="shared" si="47"/>
        <v>0</v>
      </c>
      <c r="N229" s="25">
        <f t="shared" si="47"/>
        <v>0</v>
      </c>
      <c r="O229" s="25">
        <f t="shared" si="47"/>
        <v>0</v>
      </c>
      <c r="P229" s="25">
        <f t="shared" si="47"/>
        <v>0</v>
      </c>
      <c r="Q229" s="25">
        <f t="shared" si="47"/>
        <v>0</v>
      </c>
      <c r="R229" s="25">
        <f t="shared" si="47"/>
        <v>0</v>
      </c>
      <c r="S229" s="25">
        <f t="shared" si="47"/>
        <v>0</v>
      </c>
      <c r="T229" s="21"/>
    </row>
    <row r="230" spans="1:20" ht="15.5" x14ac:dyDescent="0.35">
      <c r="A230" s="23">
        <v>3</v>
      </c>
      <c r="B230" s="5" t="s">
        <v>6</v>
      </c>
      <c r="C230" s="25">
        <f t="shared" ref="C230:S230" si="48">IF($B230=C$227,B$219,0)</f>
        <v>0</v>
      </c>
      <c r="D230" s="25">
        <f t="shared" si="48"/>
        <v>0</v>
      </c>
      <c r="E230" s="46">
        <f t="shared" si="48"/>
        <v>0.11986205757635975</v>
      </c>
      <c r="F230" s="25">
        <f t="shared" si="48"/>
        <v>0</v>
      </c>
      <c r="G230" s="25">
        <f t="shared" si="48"/>
        <v>0</v>
      </c>
      <c r="H230" s="25">
        <f t="shared" si="48"/>
        <v>0</v>
      </c>
      <c r="I230" s="25">
        <f t="shared" si="48"/>
        <v>0</v>
      </c>
      <c r="J230" s="25">
        <f t="shared" si="48"/>
        <v>0</v>
      </c>
      <c r="K230" s="25">
        <f t="shared" si="48"/>
        <v>0</v>
      </c>
      <c r="L230" s="25">
        <f t="shared" si="48"/>
        <v>0</v>
      </c>
      <c r="M230" s="25">
        <f t="shared" si="48"/>
        <v>0</v>
      </c>
      <c r="N230" s="25">
        <f t="shared" si="48"/>
        <v>0</v>
      </c>
      <c r="O230" s="25">
        <f t="shared" si="48"/>
        <v>0</v>
      </c>
      <c r="P230" s="25">
        <f t="shared" si="48"/>
        <v>0</v>
      </c>
      <c r="Q230" s="25">
        <f t="shared" si="48"/>
        <v>0</v>
      </c>
      <c r="R230" s="25">
        <f t="shared" si="48"/>
        <v>0</v>
      </c>
      <c r="S230" s="25">
        <f t="shared" si="48"/>
        <v>0</v>
      </c>
      <c r="T230" s="21"/>
    </row>
    <row r="231" spans="1:20" ht="15.5" x14ac:dyDescent="0.35">
      <c r="A231" s="23">
        <v>4</v>
      </c>
      <c r="B231" s="5" t="s">
        <v>7</v>
      </c>
      <c r="C231" s="25">
        <f t="shared" ref="C231:S231" si="49">IF($B231=C$227,B$219,0)</f>
        <v>0</v>
      </c>
      <c r="D231" s="25">
        <f t="shared" si="49"/>
        <v>0</v>
      </c>
      <c r="E231" s="25">
        <f t="shared" si="49"/>
        <v>0</v>
      </c>
      <c r="F231" s="46">
        <f t="shared" si="49"/>
        <v>4.4273546749050187E-2</v>
      </c>
      <c r="G231" s="25">
        <f t="shared" si="49"/>
        <v>0</v>
      </c>
      <c r="H231" s="25">
        <f t="shared" si="49"/>
        <v>0</v>
      </c>
      <c r="I231" s="25">
        <f t="shared" si="49"/>
        <v>0</v>
      </c>
      <c r="J231" s="25">
        <f t="shared" si="49"/>
        <v>0</v>
      </c>
      <c r="K231" s="25">
        <f t="shared" si="49"/>
        <v>0</v>
      </c>
      <c r="L231" s="25">
        <f t="shared" si="49"/>
        <v>0</v>
      </c>
      <c r="M231" s="25">
        <f t="shared" si="49"/>
        <v>0</v>
      </c>
      <c r="N231" s="25">
        <f t="shared" si="49"/>
        <v>0</v>
      </c>
      <c r="O231" s="25">
        <f t="shared" si="49"/>
        <v>0</v>
      </c>
      <c r="P231" s="25">
        <f t="shared" si="49"/>
        <v>0</v>
      </c>
      <c r="Q231" s="25">
        <f t="shared" si="49"/>
        <v>0</v>
      </c>
      <c r="R231" s="25">
        <f t="shared" si="49"/>
        <v>0</v>
      </c>
      <c r="S231" s="25">
        <f t="shared" si="49"/>
        <v>0</v>
      </c>
      <c r="T231" s="21"/>
    </row>
    <row r="232" spans="1:20" ht="15.5" x14ac:dyDescent="0.35">
      <c r="A232" s="23">
        <v>5</v>
      </c>
      <c r="B232" s="5" t="s">
        <v>8</v>
      </c>
      <c r="C232" s="25">
        <f t="shared" ref="C232:S232" si="50">IF($B232=C$227,B$219,0)</f>
        <v>0</v>
      </c>
      <c r="D232" s="25">
        <f t="shared" si="50"/>
        <v>0</v>
      </c>
      <c r="E232" s="25">
        <f t="shared" si="50"/>
        <v>0</v>
      </c>
      <c r="F232" s="25">
        <f t="shared" si="50"/>
        <v>0</v>
      </c>
      <c r="G232" s="46">
        <f t="shared" si="50"/>
        <v>0.14233553094139509</v>
      </c>
      <c r="H232" s="25">
        <f t="shared" si="50"/>
        <v>0</v>
      </c>
      <c r="I232" s="25">
        <f t="shared" si="50"/>
        <v>0</v>
      </c>
      <c r="J232" s="25">
        <f t="shared" si="50"/>
        <v>0</v>
      </c>
      <c r="K232" s="25">
        <f t="shared" si="50"/>
        <v>0</v>
      </c>
      <c r="L232" s="25">
        <f t="shared" si="50"/>
        <v>0</v>
      </c>
      <c r="M232" s="25">
        <f t="shared" si="50"/>
        <v>0</v>
      </c>
      <c r="N232" s="25">
        <f t="shared" si="50"/>
        <v>0</v>
      </c>
      <c r="O232" s="25">
        <f t="shared" si="50"/>
        <v>0</v>
      </c>
      <c r="P232" s="25">
        <f t="shared" si="50"/>
        <v>0</v>
      </c>
      <c r="Q232" s="25">
        <f t="shared" si="50"/>
        <v>0</v>
      </c>
      <c r="R232" s="25">
        <f t="shared" si="50"/>
        <v>0</v>
      </c>
      <c r="S232" s="25">
        <f t="shared" si="50"/>
        <v>0</v>
      </c>
      <c r="T232" s="21"/>
    </row>
    <row r="233" spans="1:20" ht="15.5" x14ac:dyDescent="0.35">
      <c r="A233" s="23">
        <v>6</v>
      </c>
      <c r="B233" s="5" t="s">
        <v>9</v>
      </c>
      <c r="C233" s="25">
        <f t="shared" ref="C233:S233" si="51">IF($B233=C$227,B$219,0)</f>
        <v>0</v>
      </c>
      <c r="D233" s="25">
        <f t="shared" si="51"/>
        <v>0</v>
      </c>
      <c r="E233" s="25">
        <f t="shared" si="51"/>
        <v>0</v>
      </c>
      <c r="F233" s="25">
        <f t="shared" si="51"/>
        <v>0</v>
      </c>
      <c r="G233" s="25">
        <f t="shared" si="51"/>
        <v>0</v>
      </c>
      <c r="H233" s="46">
        <f t="shared" si="51"/>
        <v>0.18475234411216976</v>
      </c>
      <c r="I233" s="25">
        <f t="shared" si="51"/>
        <v>0</v>
      </c>
      <c r="J233" s="25">
        <f t="shared" si="51"/>
        <v>0</v>
      </c>
      <c r="K233" s="25">
        <f t="shared" si="51"/>
        <v>0</v>
      </c>
      <c r="L233" s="25">
        <f t="shared" si="51"/>
        <v>0</v>
      </c>
      <c r="M233" s="25">
        <f t="shared" si="51"/>
        <v>0</v>
      </c>
      <c r="N233" s="25">
        <f t="shared" si="51"/>
        <v>0</v>
      </c>
      <c r="O233" s="25">
        <f t="shared" si="51"/>
        <v>0</v>
      </c>
      <c r="P233" s="25">
        <f t="shared" si="51"/>
        <v>0</v>
      </c>
      <c r="Q233" s="25">
        <f t="shared" si="51"/>
        <v>0</v>
      </c>
      <c r="R233" s="25">
        <f t="shared" si="51"/>
        <v>0</v>
      </c>
      <c r="S233" s="25">
        <f t="shared" si="51"/>
        <v>0</v>
      </c>
      <c r="T233" s="21"/>
    </row>
    <row r="234" spans="1:20" ht="15.5" x14ac:dyDescent="0.35">
      <c r="A234" s="23">
        <v>7</v>
      </c>
      <c r="B234" s="5" t="s">
        <v>10</v>
      </c>
      <c r="C234" s="25">
        <f t="shared" ref="C234:S234" si="52">IF($B234=C$227,B$219,0)</f>
        <v>0</v>
      </c>
      <c r="D234" s="25">
        <f t="shared" si="52"/>
        <v>0</v>
      </c>
      <c r="E234" s="25">
        <f t="shared" si="52"/>
        <v>0</v>
      </c>
      <c r="F234" s="25">
        <f t="shared" si="52"/>
        <v>0</v>
      </c>
      <c r="G234" s="25">
        <f t="shared" si="52"/>
        <v>0</v>
      </c>
      <c r="H234" s="25">
        <f t="shared" si="52"/>
        <v>0</v>
      </c>
      <c r="I234" s="46">
        <f t="shared" si="52"/>
        <v>0.30453285069076869</v>
      </c>
      <c r="J234" s="25">
        <f t="shared" si="52"/>
        <v>0</v>
      </c>
      <c r="K234" s="25">
        <f t="shared" si="52"/>
        <v>0</v>
      </c>
      <c r="L234" s="25">
        <f t="shared" si="52"/>
        <v>0</v>
      </c>
      <c r="M234" s="25">
        <f t="shared" si="52"/>
        <v>0</v>
      </c>
      <c r="N234" s="25">
        <f t="shared" si="52"/>
        <v>0</v>
      </c>
      <c r="O234" s="25">
        <f t="shared" si="52"/>
        <v>0</v>
      </c>
      <c r="P234" s="25">
        <f t="shared" si="52"/>
        <v>0</v>
      </c>
      <c r="Q234" s="25">
        <f t="shared" si="52"/>
        <v>0</v>
      </c>
      <c r="R234" s="25">
        <f t="shared" si="52"/>
        <v>0</v>
      </c>
      <c r="S234" s="25">
        <f t="shared" si="52"/>
        <v>0</v>
      </c>
      <c r="T234" s="21"/>
    </row>
    <row r="235" spans="1:20" ht="15.5" x14ac:dyDescent="0.35">
      <c r="A235" s="23">
        <v>8</v>
      </c>
      <c r="B235" s="5" t="s">
        <v>11</v>
      </c>
      <c r="C235" s="25">
        <f t="shared" ref="C235:S235" si="53">IF($B235=C$227,B$219,0)</f>
        <v>0</v>
      </c>
      <c r="D235" s="25">
        <f t="shared" si="53"/>
        <v>0</v>
      </c>
      <c r="E235" s="25">
        <f t="shared" si="53"/>
        <v>0</v>
      </c>
      <c r="F235" s="25">
        <f t="shared" si="53"/>
        <v>0</v>
      </c>
      <c r="G235" s="25">
        <f t="shared" si="53"/>
        <v>0</v>
      </c>
      <c r="H235" s="25">
        <f t="shared" si="53"/>
        <v>0</v>
      </c>
      <c r="I235" s="25">
        <f t="shared" si="53"/>
        <v>0</v>
      </c>
      <c r="J235" s="46">
        <f t="shared" si="53"/>
        <v>0.16607846024053691</v>
      </c>
      <c r="K235" s="25">
        <f t="shared" si="53"/>
        <v>0</v>
      </c>
      <c r="L235" s="25">
        <f t="shared" si="53"/>
        <v>0</v>
      </c>
      <c r="M235" s="25">
        <f t="shared" si="53"/>
        <v>0</v>
      </c>
      <c r="N235" s="25">
        <f t="shared" si="53"/>
        <v>0</v>
      </c>
      <c r="O235" s="25">
        <f t="shared" si="53"/>
        <v>0</v>
      </c>
      <c r="P235" s="25">
        <f t="shared" si="53"/>
        <v>0</v>
      </c>
      <c r="Q235" s="25">
        <f t="shared" si="53"/>
        <v>0</v>
      </c>
      <c r="R235" s="25">
        <f t="shared" si="53"/>
        <v>0</v>
      </c>
      <c r="S235" s="25">
        <f t="shared" si="53"/>
        <v>0</v>
      </c>
      <c r="T235" s="21"/>
    </row>
    <row r="236" spans="1:20" ht="15.5" x14ac:dyDescent="0.35">
      <c r="A236" s="23">
        <v>9</v>
      </c>
      <c r="B236" s="5" t="s">
        <v>12</v>
      </c>
      <c r="C236" s="25">
        <f t="shared" ref="C236:S236" si="54">IF($B236=C$227,B$219,0)</f>
        <v>0</v>
      </c>
      <c r="D236" s="25">
        <f t="shared" si="54"/>
        <v>0</v>
      </c>
      <c r="E236" s="25">
        <f t="shared" si="54"/>
        <v>0</v>
      </c>
      <c r="F236" s="25">
        <f t="shared" si="54"/>
        <v>0</v>
      </c>
      <c r="G236" s="25">
        <f t="shared" si="54"/>
        <v>0</v>
      </c>
      <c r="H236" s="25">
        <f t="shared" si="54"/>
        <v>0</v>
      </c>
      <c r="I236" s="25">
        <f t="shared" si="54"/>
        <v>0</v>
      </c>
      <c r="J236" s="25">
        <f t="shared" si="54"/>
        <v>0</v>
      </c>
      <c r="K236" s="46">
        <f t="shared" si="54"/>
        <v>0.21693434744892021</v>
      </c>
      <c r="L236" s="25">
        <f t="shared" si="54"/>
        <v>0</v>
      </c>
      <c r="M236" s="25">
        <f t="shared" si="54"/>
        <v>0</v>
      </c>
      <c r="N236" s="25">
        <f t="shared" si="54"/>
        <v>0</v>
      </c>
      <c r="O236" s="25">
        <f t="shared" si="54"/>
        <v>0</v>
      </c>
      <c r="P236" s="25">
        <f t="shared" si="54"/>
        <v>0</v>
      </c>
      <c r="Q236" s="25">
        <f t="shared" si="54"/>
        <v>0</v>
      </c>
      <c r="R236" s="25">
        <f t="shared" si="54"/>
        <v>0</v>
      </c>
      <c r="S236" s="25">
        <f t="shared" si="54"/>
        <v>0</v>
      </c>
      <c r="T236" s="21"/>
    </row>
    <row r="237" spans="1:20" ht="15.5" x14ac:dyDescent="0.35">
      <c r="A237" s="23">
        <v>10</v>
      </c>
      <c r="B237" s="5" t="s">
        <v>13</v>
      </c>
      <c r="C237" s="25">
        <f t="shared" ref="C237:S237" si="55">IF($B237=C$227,B$219,0)</f>
        <v>0</v>
      </c>
      <c r="D237" s="25">
        <f t="shared" si="55"/>
        <v>0</v>
      </c>
      <c r="E237" s="25">
        <f t="shared" si="55"/>
        <v>0</v>
      </c>
      <c r="F237" s="25">
        <f t="shared" si="55"/>
        <v>0</v>
      </c>
      <c r="G237" s="25">
        <f t="shared" si="55"/>
        <v>0</v>
      </c>
      <c r="H237" s="25">
        <f t="shared" si="55"/>
        <v>0</v>
      </c>
      <c r="I237" s="25">
        <f t="shared" si="55"/>
        <v>0</v>
      </c>
      <c r="J237" s="25">
        <f t="shared" si="55"/>
        <v>0</v>
      </c>
      <c r="K237" s="25">
        <f t="shared" si="55"/>
        <v>0</v>
      </c>
      <c r="L237" s="46">
        <f t="shared" si="55"/>
        <v>0.17698173864551212</v>
      </c>
      <c r="M237" s="25">
        <f t="shared" si="55"/>
        <v>0</v>
      </c>
      <c r="N237" s="25">
        <f t="shared" si="55"/>
        <v>0</v>
      </c>
      <c r="O237" s="25">
        <f t="shared" si="55"/>
        <v>0</v>
      </c>
      <c r="P237" s="25">
        <f t="shared" si="55"/>
        <v>0</v>
      </c>
      <c r="Q237" s="25">
        <f t="shared" si="55"/>
        <v>0</v>
      </c>
      <c r="R237" s="25">
        <f t="shared" si="55"/>
        <v>0</v>
      </c>
      <c r="S237" s="25">
        <f t="shared" si="55"/>
        <v>0</v>
      </c>
      <c r="T237" s="21"/>
    </row>
    <row r="238" spans="1:20" ht="15.5" x14ac:dyDescent="0.35">
      <c r="A238" s="23">
        <v>11</v>
      </c>
      <c r="B238" s="5" t="s">
        <v>14</v>
      </c>
      <c r="C238" s="25">
        <f t="shared" ref="C238:S238" si="56">IF($B238=C$227,B$219,0)</f>
        <v>0</v>
      </c>
      <c r="D238" s="25">
        <f t="shared" si="56"/>
        <v>0</v>
      </c>
      <c r="E238" s="25">
        <f t="shared" si="56"/>
        <v>0</v>
      </c>
      <c r="F238" s="25">
        <f t="shared" si="56"/>
        <v>0</v>
      </c>
      <c r="G238" s="25">
        <f t="shared" si="56"/>
        <v>0</v>
      </c>
      <c r="H238" s="25">
        <f t="shared" si="56"/>
        <v>0</v>
      </c>
      <c r="I238" s="25">
        <f t="shared" si="56"/>
        <v>0</v>
      </c>
      <c r="J238" s="25">
        <f t="shared" si="56"/>
        <v>0</v>
      </c>
      <c r="K238" s="25">
        <f t="shared" si="56"/>
        <v>0</v>
      </c>
      <c r="L238" s="25">
        <f t="shared" si="56"/>
        <v>0</v>
      </c>
      <c r="M238" s="46">
        <f t="shared" si="56"/>
        <v>0.27633817314248449</v>
      </c>
      <c r="N238" s="25">
        <f t="shared" si="56"/>
        <v>0</v>
      </c>
      <c r="O238" s="25">
        <f t="shared" si="56"/>
        <v>0</v>
      </c>
      <c r="P238" s="25">
        <f t="shared" si="56"/>
        <v>0</v>
      </c>
      <c r="Q238" s="25">
        <f t="shared" si="56"/>
        <v>0</v>
      </c>
      <c r="R238" s="25">
        <f t="shared" si="56"/>
        <v>0</v>
      </c>
      <c r="S238" s="25">
        <f t="shared" si="56"/>
        <v>0</v>
      </c>
      <c r="T238" s="21"/>
    </row>
    <row r="239" spans="1:20" ht="15.5" x14ac:dyDescent="0.35">
      <c r="A239" s="23">
        <v>12</v>
      </c>
      <c r="B239" s="5" t="s">
        <v>15</v>
      </c>
      <c r="C239" s="25">
        <f t="shared" ref="C239:S239" si="57">IF($B239=C$227,B$219,0)</f>
        <v>0</v>
      </c>
      <c r="D239" s="25">
        <f t="shared" si="57"/>
        <v>0</v>
      </c>
      <c r="E239" s="25">
        <f t="shared" si="57"/>
        <v>0</v>
      </c>
      <c r="F239" s="25">
        <f t="shared" si="57"/>
        <v>0</v>
      </c>
      <c r="G239" s="25">
        <f t="shared" si="57"/>
        <v>0</v>
      </c>
      <c r="H239" s="25">
        <f t="shared" si="57"/>
        <v>0</v>
      </c>
      <c r="I239" s="25">
        <f t="shared" si="57"/>
        <v>0</v>
      </c>
      <c r="J239" s="25">
        <f t="shared" si="57"/>
        <v>0</v>
      </c>
      <c r="K239" s="25">
        <f t="shared" si="57"/>
        <v>0</v>
      </c>
      <c r="L239" s="25">
        <f t="shared" si="57"/>
        <v>0</v>
      </c>
      <c r="M239" s="25">
        <f t="shared" si="57"/>
        <v>0</v>
      </c>
      <c r="N239" s="46">
        <f t="shared" si="57"/>
        <v>6.9713324766560683E-2</v>
      </c>
      <c r="O239" s="25">
        <f t="shared" si="57"/>
        <v>0</v>
      </c>
      <c r="P239" s="25">
        <f t="shared" si="57"/>
        <v>0</v>
      </c>
      <c r="Q239" s="25">
        <f t="shared" si="57"/>
        <v>0</v>
      </c>
      <c r="R239" s="25">
        <f t="shared" si="57"/>
        <v>0</v>
      </c>
      <c r="S239" s="25">
        <f t="shared" si="57"/>
        <v>0</v>
      </c>
      <c r="T239" s="21"/>
    </row>
    <row r="240" spans="1:20" ht="15.5" x14ac:dyDescent="0.35">
      <c r="A240" s="23">
        <v>13</v>
      </c>
      <c r="B240" s="5" t="s">
        <v>16</v>
      </c>
      <c r="C240" s="25">
        <f t="shared" ref="C240:S240" si="58">IF($B240=C$227,B$219,0)</f>
        <v>0</v>
      </c>
      <c r="D240" s="25">
        <f t="shared" si="58"/>
        <v>0</v>
      </c>
      <c r="E240" s="25">
        <f t="shared" si="58"/>
        <v>0</v>
      </c>
      <c r="F240" s="25">
        <f t="shared" si="58"/>
        <v>0</v>
      </c>
      <c r="G240" s="25">
        <f t="shared" si="58"/>
        <v>0</v>
      </c>
      <c r="H240" s="25">
        <f t="shared" si="58"/>
        <v>0</v>
      </c>
      <c r="I240" s="25">
        <f t="shared" si="58"/>
        <v>0</v>
      </c>
      <c r="J240" s="25">
        <f t="shared" si="58"/>
        <v>0</v>
      </c>
      <c r="K240" s="25">
        <f t="shared" si="58"/>
        <v>0</v>
      </c>
      <c r="L240" s="25">
        <f t="shared" si="58"/>
        <v>0</v>
      </c>
      <c r="M240" s="25">
        <f t="shared" si="58"/>
        <v>0</v>
      </c>
      <c r="N240" s="25">
        <f t="shared" si="58"/>
        <v>0</v>
      </c>
      <c r="O240" s="46">
        <f t="shared" si="58"/>
        <v>0.22397076188104953</v>
      </c>
      <c r="P240" s="25">
        <f t="shared" si="58"/>
        <v>0</v>
      </c>
      <c r="Q240" s="25">
        <f t="shared" si="58"/>
        <v>0</v>
      </c>
      <c r="R240" s="25">
        <f t="shared" si="58"/>
        <v>0</v>
      </c>
      <c r="S240" s="25">
        <f t="shared" si="58"/>
        <v>0</v>
      </c>
      <c r="T240" s="21"/>
    </row>
    <row r="241" spans="1:20" ht="15.5" x14ac:dyDescent="0.35">
      <c r="A241" s="23">
        <v>14</v>
      </c>
      <c r="B241" s="5" t="s">
        <v>17</v>
      </c>
      <c r="C241" s="25">
        <f t="shared" ref="C241:S241" si="59">IF($B241=C$227,B$219,0)</f>
        <v>0</v>
      </c>
      <c r="D241" s="25">
        <f t="shared" si="59"/>
        <v>0</v>
      </c>
      <c r="E241" s="25">
        <f t="shared" si="59"/>
        <v>0</v>
      </c>
      <c r="F241" s="25">
        <f t="shared" si="59"/>
        <v>0</v>
      </c>
      <c r="G241" s="25">
        <f t="shared" si="59"/>
        <v>0</v>
      </c>
      <c r="H241" s="25">
        <f t="shared" si="59"/>
        <v>0</v>
      </c>
      <c r="I241" s="25">
        <f t="shared" si="59"/>
        <v>0</v>
      </c>
      <c r="J241" s="25">
        <f t="shared" si="59"/>
        <v>0</v>
      </c>
      <c r="K241" s="25">
        <f t="shared" si="59"/>
        <v>0</v>
      </c>
      <c r="L241" s="25">
        <f t="shared" si="59"/>
        <v>0</v>
      </c>
      <c r="M241" s="25">
        <f t="shared" si="59"/>
        <v>0</v>
      </c>
      <c r="N241" s="25">
        <f t="shared" si="59"/>
        <v>0</v>
      </c>
      <c r="O241" s="25">
        <f t="shared" si="59"/>
        <v>0</v>
      </c>
      <c r="P241" s="46">
        <f t="shared" si="59"/>
        <v>0.44281558115381758</v>
      </c>
      <c r="Q241" s="25">
        <f t="shared" si="59"/>
        <v>0</v>
      </c>
      <c r="R241" s="25">
        <f t="shared" si="59"/>
        <v>0</v>
      </c>
      <c r="S241" s="25">
        <f t="shared" si="59"/>
        <v>0</v>
      </c>
      <c r="T241" s="21"/>
    </row>
    <row r="242" spans="1:20" ht="15.5" x14ac:dyDescent="0.35">
      <c r="A242" s="23">
        <v>15</v>
      </c>
      <c r="B242" s="5" t="s">
        <v>18</v>
      </c>
      <c r="C242" s="25">
        <f t="shared" ref="C242:S242" si="60">IF($B242=C$227,B$219,0)</f>
        <v>0</v>
      </c>
      <c r="D242" s="25">
        <f t="shared" si="60"/>
        <v>0</v>
      </c>
      <c r="E242" s="25">
        <f t="shared" si="60"/>
        <v>0</v>
      </c>
      <c r="F242" s="25">
        <f t="shared" si="60"/>
        <v>0</v>
      </c>
      <c r="G242" s="25">
        <f t="shared" si="60"/>
        <v>0</v>
      </c>
      <c r="H242" s="25">
        <f t="shared" si="60"/>
        <v>0</v>
      </c>
      <c r="I242" s="25">
        <f t="shared" si="60"/>
        <v>0</v>
      </c>
      <c r="J242" s="25">
        <f t="shared" si="60"/>
        <v>0</v>
      </c>
      <c r="K242" s="25">
        <f t="shared" si="60"/>
        <v>0</v>
      </c>
      <c r="L242" s="25">
        <f t="shared" si="60"/>
        <v>0</v>
      </c>
      <c r="M242" s="25">
        <f t="shared" si="60"/>
        <v>0</v>
      </c>
      <c r="N242" s="25">
        <f t="shared" si="60"/>
        <v>0</v>
      </c>
      <c r="O242" s="25">
        <f t="shared" si="60"/>
        <v>0</v>
      </c>
      <c r="P242" s="25">
        <f t="shared" si="60"/>
        <v>0</v>
      </c>
      <c r="Q242" s="46">
        <f t="shared" si="60"/>
        <v>0.55737051599532672</v>
      </c>
      <c r="R242" s="25">
        <f t="shared" si="60"/>
        <v>0</v>
      </c>
      <c r="S242" s="25">
        <f t="shared" si="60"/>
        <v>0</v>
      </c>
      <c r="T242" s="21"/>
    </row>
    <row r="243" spans="1:20" ht="15.5" x14ac:dyDescent="0.35">
      <c r="A243" s="23">
        <v>16</v>
      </c>
      <c r="B243" s="5" t="s">
        <v>19</v>
      </c>
      <c r="C243" s="25">
        <f t="shared" ref="C243:S243" si="61">IF($B243=C$227,B$219,0)</f>
        <v>0</v>
      </c>
      <c r="D243" s="25">
        <f t="shared" si="61"/>
        <v>0</v>
      </c>
      <c r="E243" s="25">
        <f t="shared" si="61"/>
        <v>0</v>
      </c>
      <c r="F243" s="25">
        <f t="shared" si="61"/>
        <v>0</v>
      </c>
      <c r="G243" s="25">
        <f t="shared" si="61"/>
        <v>0</v>
      </c>
      <c r="H243" s="25">
        <f t="shared" si="61"/>
        <v>0</v>
      </c>
      <c r="I243" s="25">
        <f t="shared" si="61"/>
        <v>0</v>
      </c>
      <c r="J243" s="25">
        <f t="shared" si="61"/>
        <v>0</v>
      </c>
      <c r="K243" s="25">
        <f t="shared" si="61"/>
        <v>0</v>
      </c>
      <c r="L243" s="25">
        <f t="shared" si="61"/>
        <v>0</v>
      </c>
      <c r="M243" s="25">
        <f t="shared" si="61"/>
        <v>0</v>
      </c>
      <c r="N243" s="25">
        <f t="shared" si="61"/>
        <v>0</v>
      </c>
      <c r="O243" s="25">
        <f t="shared" si="61"/>
        <v>0</v>
      </c>
      <c r="P243" s="25">
        <f t="shared" si="61"/>
        <v>0</v>
      </c>
      <c r="Q243" s="25">
        <f t="shared" si="61"/>
        <v>0</v>
      </c>
      <c r="R243" s="46">
        <f t="shared" si="61"/>
        <v>0.22370691405193924</v>
      </c>
      <c r="S243" s="25">
        <f t="shared" si="61"/>
        <v>0</v>
      </c>
      <c r="T243" s="21"/>
    </row>
    <row r="244" spans="1:20" ht="15.5" x14ac:dyDescent="0.35">
      <c r="A244" s="23">
        <v>17</v>
      </c>
      <c r="B244" s="5" t="s">
        <v>20</v>
      </c>
      <c r="C244" s="25">
        <f t="shared" ref="C244:S244" si="62">IF($B244=C$227,B$219,0)</f>
        <v>0</v>
      </c>
      <c r="D244" s="25">
        <f t="shared" si="62"/>
        <v>0</v>
      </c>
      <c r="E244" s="25">
        <f t="shared" si="62"/>
        <v>0</v>
      </c>
      <c r="F244" s="25">
        <f t="shared" si="62"/>
        <v>0</v>
      </c>
      <c r="G244" s="25">
        <f t="shared" si="62"/>
        <v>0</v>
      </c>
      <c r="H244" s="25">
        <f t="shared" si="62"/>
        <v>0</v>
      </c>
      <c r="I244" s="25">
        <f t="shared" si="62"/>
        <v>0</v>
      </c>
      <c r="J244" s="25">
        <f t="shared" si="62"/>
        <v>0</v>
      </c>
      <c r="K244" s="25">
        <f t="shared" si="62"/>
        <v>0</v>
      </c>
      <c r="L244" s="25">
        <f t="shared" si="62"/>
        <v>0</v>
      </c>
      <c r="M244" s="25">
        <f t="shared" si="62"/>
        <v>0</v>
      </c>
      <c r="N244" s="25">
        <f t="shared" si="62"/>
        <v>0</v>
      </c>
      <c r="O244" s="25">
        <f t="shared" si="62"/>
        <v>0</v>
      </c>
      <c r="P244" s="25">
        <f t="shared" si="62"/>
        <v>0</v>
      </c>
      <c r="Q244" s="25">
        <f t="shared" si="62"/>
        <v>0</v>
      </c>
      <c r="R244" s="25">
        <f t="shared" si="62"/>
        <v>0</v>
      </c>
      <c r="S244" s="46">
        <f t="shared" si="62"/>
        <v>0.31171179453224002</v>
      </c>
      <c r="T244" s="21"/>
    </row>
    <row r="245" spans="1:20" ht="12.5" x14ac:dyDescent="0.25">
      <c r="C245" s="21"/>
      <c r="D245" s="21"/>
      <c r="E245" s="21"/>
      <c r="F245" s="21"/>
      <c r="G245" s="21"/>
      <c r="H245" s="21"/>
      <c r="I245" s="21"/>
      <c r="J245" s="21"/>
      <c r="K245" s="21"/>
      <c r="L245" s="21"/>
      <c r="M245" s="21"/>
      <c r="N245" s="21"/>
      <c r="O245" s="21"/>
      <c r="P245" s="21"/>
      <c r="Q245" s="21"/>
      <c r="R245" s="21"/>
      <c r="S245" s="21"/>
      <c r="T245" s="21"/>
    </row>
    <row r="246" spans="1:20" ht="12.5" x14ac:dyDescent="0.25">
      <c r="C246" s="21"/>
      <c r="D246" s="21"/>
      <c r="E246" s="21"/>
      <c r="F246" s="21"/>
      <c r="G246" s="21"/>
      <c r="H246" s="21"/>
      <c r="I246" s="21"/>
      <c r="J246" s="21"/>
      <c r="K246" s="21"/>
      <c r="L246" s="21"/>
      <c r="M246" s="21"/>
      <c r="N246" s="21"/>
      <c r="O246" s="21"/>
      <c r="P246" s="21"/>
      <c r="Q246" s="21"/>
      <c r="R246" s="21"/>
      <c r="S246" s="21"/>
      <c r="T246" s="21"/>
    </row>
    <row r="247" spans="1:20" ht="12.5" x14ac:dyDescent="0.25">
      <c r="C247" s="21"/>
      <c r="D247" s="21"/>
      <c r="E247" s="21"/>
      <c r="F247" s="21"/>
      <c r="G247" s="21"/>
      <c r="H247" s="21"/>
      <c r="I247" s="21"/>
      <c r="J247" s="21"/>
      <c r="K247" s="21"/>
      <c r="L247" s="21"/>
      <c r="M247" s="21"/>
      <c r="N247" s="21"/>
      <c r="O247" s="21"/>
      <c r="P247" s="21"/>
      <c r="Q247" s="21"/>
      <c r="R247" s="21"/>
      <c r="S247" s="21"/>
      <c r="T247" s="21"/>
    </row>
    <row r="248" spans="1:20" ht="12.5" x14ac:dyDescent="0.25">
      <c r="C248" s="21"/>
      <c r="D248" s="21"/>
      <c r="E248" s="21"/>
      <c r="F248" s="21"/>
      <c r="G248" s="21"/>
      <c r="H248" s="21"/>
      <c r="I248" s="21"/>
      <c r="J248" s="21"/>
      <c r="K248" s="21"/>
      <c r="L248" s="21"/>
      <c r="M248" s="21"/>
      <c r="N248" s="21"/>
      <c r="O248" s="21"/>
      <c r="P248" s="21"/>
      <c r="Q248" s="21"/>
      <c r="R248" s="21"/>
      <c r="S248" s="21"/>
      <c r="T248" s="21"/>
    </row>
    <row r="249" spans="1:20" ht="12.5" x14ac:dyDescent="0.25">
      <c r="C249" s="21"/>
      <c r="D249" s="21"/>
      <c r="E249" s="21"/>
      <c r="F249" s="21"/>
      <c r="G249" s="21"/>
      <c r="H249" s="21"/>
      <c r="I249" s="21"/>
      <c r="J249" s="21"/>
      <c r="K249" s="21"/>
      <c r="L249" s="21"/>
      <c r="M249" s="21"/>
      <c r="N249" s="21"/>
      <c r="O249" s="21"/>
      <c r="P249" s="21"/>
      <c r="Q249" s="21"/>
      <c r="R249" s="21"/>
      <c r="S249" s="21"/>
      <c r="T249" s="21"/>
    </row>
    <row r="250" spans="1:20" ht="15.5" x14ac:dyDescent="0.35">
      <c r="A250" s="85" t="s">
        <v>2</v>
      </c>
      <c r="B250" s="108" t="s">
        <v>3</v>
      </c>
      <c r="C250" s="22">
        <v>1</v>
      </c>
      <c r="D250" s="22">
        <v>2</v>
      </c>
      <c r="E250" s="22">
        <v>3</v>
      </c>
      <c r="F250" s="22">
        <v>4</v>
      </c>
      <c r="G250" s="22">
        <v>5</v>
      </c>
      <c r="H250" s="22">
        <v>6</v>
      </c>
      <c r="I250" s="22">
        <v>7</v>
      </c>
      <c r="J250" s="22">
        <v>8</v>
      </c>
      <c r="K250" s="22">
        <v>9</v>
      </c>
      <c r="L250" s="22">
        <v>10</v>
      </c>
      <c r="M250" s="22">
        <v>11</v>
      </c>
      <c r="N250" s="22">
        <v>12</v>
      </c>
      <c r="O250" s="22">
        <v>13</v>
      </c>
      <c r="P250" s="22">
        <v>14</v>
      </c>
      <c r="Q250" s="22">
        <v>15</v>
      </c>
      <c r="R250" s="22">
        <v>16</v>
      </c>
      <c r="S250" s="22">
        <v>17</v>
      </c>
      <c r="T250" s="21"/>
    </row>
    <row r="251" spans="1:20" ht="15.5" x14ac:dyDescent="0.35">
      <c r="A251" s="86"/>
      <c r="B251" s="86"/>
      <c r="C251" s="22" t="s">
        <v>4</v>
      </c>
      <c r="D251" s="22" t="s">
        <v>5</v>
      </c>
      <c r="E251" s="22" t="s">
        <v>6</v>
      </c>
      <c r="F251" s="22" t="s">
        <v>7</v>
      </c>
      <c r="G251" s="22" t="s">
        <v>8</v>
      </c>
      <c r="H251" s="22" t="s">
        <v>9</v>
      </c>
      <c r="I251" s="22" t="s">
        <v>10</v>
      </c>
      <c r="J251" s="22" t="s">
        <v>11</v>
      </c>
      <c r="K251" s="22" t="s">
        <v>12</v>
      </c>
      <c r="L251" s="22" t="s">
        <v>13</v>
      </c>
      <c r="M251" s="22" t="s">
        <v>14</v>
      </c>
      <c r="N251" s="22" t="s">
        <v>15</v>
      </c>
      <c r="O251" s="22" t="s">
        <v>16</v>
      </c>
      <c r="P251" s="22" t="s">
        <v>17</v>
      </c>
      <c r="Q251" s="22" t="s">
        <v>18</v>
      </c>
      <c r="R251" s="22" t="s">
        <v>19</v>
      </c>
      <c r="S251" s="22" t="s">
        <v>20</v>
      </c>
      <c r="T251" s="21"/>
    </row>
    <row r="252" spans="1:20" ht="15.5" x14ac:dyDescent="0.35">
      <c r="A252" s="23">
        <v>1</v>
      </c>
      <c r="B252" s="5" t="s">
        <v>4</v>
      </c>
      <c r="C252" s="46">
        <f t="shared" ref="C252:S252" si="63">IF($B252=C$227,B$219,0)</f>
        <v>0.29370156978505124</v>
      </c>
      <c r="D252" s="25">
        <f t="shared" si="63"/>
        <v>0</v>
      </c>
      <c r="E252" s="25">
        <f t="shared" si="63"/>
        <v>0</v>
      </c>
      <c r="F252" s="25">
        <f t="shared" si="63"/>
        <v>0</v>
      </c>
      <c r="G252" s="25">
        <f t="shared" si="63"/>
        <v>0</v>
      </c>
      <c r="H252" s="25">
        <f t="shared" si="63"/>
        <v>0</v>
      </c>
      <c r="I252" s="25">
        <f t="shared" si="63"/>
        <v>0</v>
      </c>
      <c r="J252" s="25">
        <f t="shared" si="63"/>
        <v>0</v>
      </c>
      <c r="K252" s="25">
        <f t="shared" si="63"/>
        <v>0</v>
      </c>
      <c r="L252" s="25">
        <f t="shared" si="63"/>
        <v>0</v>
      </c>
      <c r="M252" s="25">
        <f t="shared" si="63"/>
        <v>0</v>
      </c>
      <c r="N252" s="25">
        <f t="shared" si="63"/>
        <v>0</v>
      </c>
      <c r="O252" s="25">
        <f t="shared" si="63"/>
        <v>0</v>
      </c>
      <c r="P252" s="25">
        <f t="shared" si="63"/>
        <v>0</v>
      </c>
      <c r="Q252" s="25">
        <f t="shared" si="63"/>
        <v>0</v>
      </c>
      <c r="R252" s="25">
        <f t="shared" si="63"/>
        <v>0</v>
      </c>
      <c r="S252" s="25">
        <f t="shared" si="63"/>
        <v>0</v>
      </c>
      <c r="T252" s="21"/>
    </row>
    <row r="253" spans="1:20" ht="15.5" x14ac:dyDescent="0.35">
      <c r="A253" s="23">
        <v>2</v>
      </c>
      <c r="B253" s="5" t="s">
        <v>5</v>
      </c>
      <c r="C253" s="25">
        <f t="shared" ref="C253:S253" si="64">IF($B253=C$227,B$219,0)</f>
        <v>0</v>
      </c>
      <c r="D253" s="46">
        <f t="shared" si="64"/>
        <v>0.14582211763374506</v>
      </c>
      <c r="E253" s="25">
        <f t="shared" si="64"/>
        <v>0</v>
      </c>
      <c r="F253" s="25">
        <f t="shared" si="64"/>
        <v>0</v>
      </c>
      <c r="G253" s="25">
        <f t="shared" si="64"/>
        <v>0</v>
      </c>
      <c r="H253" s="25">
        <f t="shared" si="64"/>
        <v>0</v>
      </c>
      <c r="I253" s="25">
        <f t="shared" si="64"/>
        <v>0</v>
      </c>
      <c r="J253" s="25">
        <f t="shared" si="64"/>
        <v>0</v>
      </c>
      <c r="K253" s="25">
        <f t="shared" si="64"/>
        <v>0</v>
      </c>
      <c r="L253" s="25">
        <f t="shared" si="64"/>
        <v>0</v>
      </c>
      <c r="M253" s="25">
        <f t="shared" si="64"/>
        <v>0</v>
      </c>
      <c r="N253" s="25">
        <f t="shared" si="64"/>
        <v>0</v>
      </c>
      <c r="O253" s="25">
        <f t="shared" si="64"/>
        <v>0</v>
      </c>
      <c r="P253" s="25">
        <f t="shared" si="64"/>
        <v>0</v>
      </c>
      <c r="Q253" s="25">
        <f t="shared" si="64"/>
        <v>0</v>
      </c>
      <c r="R253" s="25">
        <f t="shared" si="64"/>
        <v>0</v>
      </c>
      <c r="S253" s="25">
        <f t="shared" si="64"/>
        <v>0</v>
      </c>
      <c r="T253" s="21"/>
    </row>
    <row r="254" spans="1:20" ht="15.5" x14ac:dyDescent="0.35">
      <c r="A254" s="23">
        <v>3</v>
      </c>
      <c r="B254" s="5" t="s">
        <v>6</v>
      </c>
      <c r="C254" s="25">
        <f t="shared" ref="C254:S254" si="65">IF($B254=C$227,B$219,0)</f>
        <v>0</v>
      </c>
      <c r="D254" s="25">
        <f t="shared" si="65"/>
        <v>0</v>
      </c>
      <c r="E254" s="46">
        <f t="shared" si="65"/>
        <v>0.11986205757635975</v>
      </c>
      <c r="F254" s="25">
        <f t="shared" si="65"/>
        <v>0</v>
      </c>
      <c r="G254" s="25">
        <f t="shared" si="65"/>
        <v>0</v>
      </c>
      <c r="H254" s="25">
        <f t="shared" si="65"/>
        <v>0</v>
      </c>
      <c r="I254" s="25">
        <f t="shared" si="65"/>
        <v>0</v>
      </c>
      <c r="J254" s="25">
        <f t="shared" si="65"/>
        <v>0</v>
      </c>
      <c r="K254" s="25">
        <f t="shared" si="65"/>
        <v>0</v>
      </c>
      <c r="L254" s="25">
        <f t="shared" si="65"/>
        <v>0</v>
      </c>
      <c r="M254" s="25">
        <f t="shared" si="65"/>
        <v>0</v>
      </c>
      <c r="N254" s="25">
        <f t="shared" si="65"/>
        <v>0</v>
      </c>
      <c r="O254" s="25">
        <f t="shared" si="65"/>
        <v>0</v>
      </c>
      <c r="P254" s="25">
        <f t="shared" si="65"/>
        <v>0</v>
      </c>
      <c r="Q254" s="25">
        <f t="shared" si="65"/>
        <v>0</v>
      </c>
      <c r="R254" s="25">
        <f t="shared" si="65"/>
        <v>0</v>
      </c>
      <c r="S254" s="25">
        <f t="shared" si="65"/>
        <v>0</v>
      </c>
      <c r="T254" s="21"/>
    </row>
    <row r="255" spans="1:20" ht="15.5" x14ac:dyDescent="0.35">
      <c r="A255" s="23">
        <v>4</v>
      </c>
      <c r="B255" s="5" t="s">
        <v>7</v>
      </c>
      <c r="C255" s="25">
        <f t="shared" ref="C255:S255" si="66">IF($B255=C$227,B$219,0)</f>
        <v>0</v>
      </c>
      <c r="D255" s="25">
        <f t="shared" si="66"/>
        <v>0</v>
      </c>
      <c r="E255" s="25">
        <f t="shared" si="66"/>
        <v>0</v>
      </c>
      <c r="F255" s="46">
        <f t="shared" si="66"/>
        <v>4.4273546749050187E-2</v>
      </c>
      <c r="G255" s="25">
        <f t="shared" si="66"/>
        <v>0</v>
      </c>
      <c r="H255" s="25">
        <f t="shared" si="66"/>
        <v>0</v>
      </c>
      <c r="I255" s="25">
        <f t="shared" si="66"/>
        <v>0</v>
      </c>
      <c r="J255" s="25">
        <f t="shared" si="66"/>
        <v>0</v>
      </c>
      <c r="K255" s="25">
        <f t="shared" si="66"/>
        <v>0</v>
      </c>
      <c r="L255" s="25">
        <f t="shared" si="66"/>
        <v>0</v>
      </c>
      <c r="M255" s="25">
        <f t="shared" si="66"/>
        <v>0</v>
      </c>
      <c r="N255" s="25">
        <f t="shared" si="66"/>
        <v>0</v>
      </c>
      <c r="O255" s="25">
        <f t="shared" si="66"/>
        <v>0</v>
      </c>
      <c r="P255" s="25">
        <f t="shared" si="66"/>
        <v>0</v>
      </c>
      <c r="Q255" s="25">
        <f t="shared" si="66"/>
        <v>0</v>
      </c>
      <c r="R255" s="25">
        <f t="shared" si="66"/>
        <v>0</v>
      </c>
      <c r="S255" s="25">
        <f t="shared" si="66"/>
        <v>0</v>
      </c>
      <c r="T255" s="21"/>
    </row>
    <row r="256" spans="1:20" ht="15.5" x14ac:dyDescent="0.35">
      <c r="A256" s="23">
        <v>5</v>
      </c>
      <c r="B256" s="5" t="s">
        <v>8</v>
      </c>
      <c r="C256" s="25">
        <f t="shared" ref="C256:S256" si="67">IF($B256=C$227,B$219,0)</f>
        <v>0</v>
      </c>
      <c r="D256" s="25">
        <f t="shared" si="67"/>
        <v>0</v>
      </c>
      <c r="E256" s="25">
        <f t="shared" si="67"/>
        <v>0</v>
      </c>
      <c r="F256" s="25">
        <f t="shared" si="67"/>
        <v>0</v>
      </c>
      <c r="G256" s="46">
        <f t="shared" si="67"/>
        <v>0.14233553094139509</v>
      </c>
      <c r="H256" s="25">
        <f t="shared" si="67"/>
        <v>0</v>
      </c>
      <c r="I256" s="25">
        <f t="shared" si="67"/>
        <v>0</v>
      </c>
      <c r="J256" s="25">
        <f t="shared" si="67"/>
        <v>0</v>
      </c>
      <c r="K256" s="25">
        <f t="shared" si="67"/>
        <v>0</v>
      </c>
      <c r="L256" s="25">
        <f t="shared" si="67"/>
        <v>0</v>
      </c>
      <c r="M256" s="25">
        <f t="shared" si="67"/>
        <v>0</v>
      </c>
      <c r="N256" s="25">
        <f t="shared" si="67"/>
        <v>0</v>
      </c>
      <c r="O256" s="25">
        <f t="shared" si="67"/>
        <v>0</v>
      </c>
      <c r="P256" s="25">
        <f t="shared" si="67"/>
        <v>0</v>
      </c>
      <c r="Q256" s="25">
        <f t="shared" si="67"/>
        <v>0</v>
      </c>
      <c r="R256" s="25">
        <f t="shared" si="67"/>
        <v>0</v>
      </c>
      <c r="S256" s="25">
        <f t="shared" si="67"/>
        <v>0</v>
      </c>
      <c r="T256" s="21"/>
    </row>
    <row r="257" spans="1:20" ht="15.5" x14ac:dyDescent="0.35">
      <c r="A257" s="23">
        <v>6</v>
      </c>
      <c r="B257" s="5" t="s">
        <v>9</v>
      </c>
      <c r="C257" s="25">
        <f t="shared" ref="C257:S257" si="68">IF($B257=C$227,B$219,0)</f>
        <v>0</v>
      </c>
      <c r="D257" s="25">
        <f t="shared" si="68"/>
        <v>0</v>
      </c>
      <c r="E257" s="25">
        <f t="shared" si="68"/>
        <v>0</v>
      </c>
      <c r="F257" s="25">
        <f t="shared" si="68"/>
        <v>0</v>
      </c>
      <c r="G257" s="25">
        <f t="shared" si="68"/>
        <v>0</v>
      </c>
      <c r="H257" s="46">
        <f t="shared" si="68"/>
        <v>0.18475234411216976</v>
      </c>
      <c r="I257" s="25">
        <f t="shared" si="68"/>
        <v>0</v>
      </c>
      <c r="J257" s="25">
        <f t="shared" si="68"/>
        <v>0</v>
      </c>
      <c r="K257" s="25">
        <f t="shared" si="68"/>
        <v>0</v>
      </c>
      <c r="L257" s="25">
        <f t="shared" si="68"/>
        <v>0</v>
      </c>
      <c r="M257" s="25">
        <f t="shared" si="68"/>
        <v>0</v>
      </c>
      <c r="N257" s="25">
        <f t="shared" si="68"/>
        <v>0</v>
      </c>
      <c r="O257" s="25">
        <f t="shared" si="68"/>
        <v>0</v>
      </c>
      <c r="P257" s="25">
        <f t="shared" si="68"/>
        <v>0</v>
      </c>
      <c r="Q257" s="25">
        <f t="shared" si="68"/>
        <v>0</v>
      </c>
      <c r="R257" s="25">
        <f t="shared" si="68"/>
        <v>0</v>
      </c>
      <c r="S257" s="25">
        <f t="shared" si="68"/>
        <v>0</v>
      </c>
      <c r="T257" s="21"/>
    </row>
    <row r="258" spans="1:20" ht="15.5" x14ac:dyDescent="0.35">
      <c r="A258" s="23">
        <v>7</v>
      </c>
      <c r="B258" s="5" t="s">
        <v>10</v>
      </c>
      <c r="C258" s="25">
        <f t="shared" ref="C258:S258" si="69">IF($B258=C$227,B$219,0)</f>
        <v>0</v>
      </c>
      <c r="D258" s="25">
        <f t="shared" si="69"/>
        <v>0</v>
      </c>
      <c r="E258" s="25">
        <f t="shared" si="69"/>
        <v>0</v>
      </c>
      <c r="F258" s="25">
        <f t="shared" si="69"/>
        <v>0</v>
      </c>
      <c r="G258" s="25">
        <f t="shared" si="69"/>
        <v>0</v>
      </c>
      <c r="H258" s="25">
        <f t="shared" si="69"/>
        <v>0</v>
      </c>
      <c r="I258" s="46">
        <f t="shared" si="69"/>
        <v>0.30453285069076869</v>
      </c>
      <c r="J258" s="25">
        <f t="shared" si="69"/>
        <v>0</v>
      </c>
      <c r="K258" s="25">
        <f t="shared" si="69"/>
        <v>0</v>
      </c>
      <c r="L258" s="25">
        <f t="shared" si="69"/>
        <v>0</v>
      </c>
      <c r="M258" s="25">
        <f t="shared" si="69"/>
        <v>0</v>
      </c>
      <c r="N258" s="25">
        <f t="shared" si="69"/>
        <v>0</v>
      </c>
      <c r="O258" s="25">
        <f t="shared" si="69"/>
        <v>0</v>
      </c>
      <c r="P258" s="25">
        <f t="shared" si="69"/>
        <v>0</v>
      </c>
      <c r="Q258" s="25">
        <f t="shared" si="69"/>
        <v>0</v>
      </c>
      <c r="R258" s="25">
        <f t="shared" si="69"/>
        <v>0</v>
      </c>
      <c r="S258" s="25">
        <f t="shared" si="69"/>
        <v>0</v>
      </c>
      <c r="T258" s="21"/>
    </row>
    <row r="259" spans="1:20" ht="15.5" x14ac:dyDescent="0.35">
      <c r="A259" s="23">
        <v>8</v>
      </c>
      <c r="B259" s="5" t="s">
        <v>11</v>
      </c>
      <c r="C259" s="25">
        <f t="shared" ref="C259:S259" si="70">IF($B259=C$227,B$219,0)</f>
        <v>0</v>
      </c>
      <c r="D259" s="25">
        <f t="shared" si="70"/>
        <v>0</v>
      </c>
      <c r="E259" s="25">
        <f t="shared" si="70"/>
        <v>0</v>
      </c>
      <c r="F259" s="25">
        <f t="shared" si="70"/>
        <v>0</v>
      </c>
      <c r="G259" s="25">
        <f t="shared" si="70"/>
        <v>0</v>
      </c>
      <c r="H259" s="25">
        <f t="shared" si="70"/>
        <v>0</v>
      </c>
      <c r="I259" s="25">
        <f t="shared" si="70"/>
        <v>0</v>
      </c>
      <c r="J259" s="46">
        <f t="shared" si="70"/>
        <v>0.16607846024053691</v>
      </c>
      <c r="K259" s="25">
        <f t="shared" si="70"/>
        <v>0</v>
      </c>
      <c r="L259" s="25">
        <f t="shared" si="70"/>
        <v>0</v>
      </c>
      <c r="M259" s="25">
        <f t="shared" si="70"/>
        <v>0</v>
      </c>
      <c r="N259" s="25">
        <f t="shared" si="70"/>
        <v>0</v>
      </c>
      <c r="O259" s="25">
        <f t="shared" si="70"/>
        <v>0</v>
      </c>
      <c r="P259" s="25">
        <f t="shared" si="70"/>
        <v>0</v>
      </c>
      <c r="Q259" s="25">
        <f t="shared" si="70"/>
        <v>0</v>
      </c>
      <c r="R259" s="25">
        <f t="shared" si="70"/>
        <v>0</v>
      </c>
      <c r="S259" s="25">
        <f t="shared" si="70"/>
        <v>0</v>
      </c>
      <c r="T259" s="21"/>
    </row>
    <row r="260" spans="1:20" ht="15.5" x14ac:dyDescent="0.35">
      <c r="A260" s="23">
        <v>9</v>
      </c>
      <c r="B260" s="5" t="s">
        <v>12</v>
      </c>
      <c r="C260" s="25">
        <f t="shared" ref="C260:S260" si="71">IF($B260=C$227,B$219,0)</f>
        <v>0</v>
      </c>
      <c r="D260" s="25">
        <f t="shared" si="71"/>
        <v>0</v>
      </c>
      <c r="E260" s="25">
        <f t="shared" si="71"/>
        <v>0</v>
      </c>
      <c r="F260" s="25">
        <f t="shared" si="71"/>
        <v>0</v>
      </c>
      <c r="G260" s="25">
        <f t="shared" si="71"/>
        <v>0</v>
      </c>
      <c r="H260" s="25">
        <f t="shared" si="71"/>
        <v>0</v>
      </c>
      <c r="I260" s="25">
        <f t="shared" si="71"/>
        <v>0</v>
      </c>
      <c r="J260" s="25">
        <f t="shared" si="71"/>
        <v>0</v>
      </c>
      <c r="K260" s="46">
        <f t="shared" si="71"/>
        <v>0.21693434744892021</v>
      </c>
      <c r="L260" s="25">
        <f t="shared" si="71"/>
        <v>0</v>
      </c>
      <c r="M260" s="25">
        <f t="shared" si="71"/>
        <v>0</v>
      </c>
      <c r="N260" s="25">
        <f t="shared" si="71"/>
        <v>0</v>
      </c>
      <c r="O260" s="25">
        <f t="shared" si="71"/>
        <v>0</v>
      </c>
      <c r="P260" s="25">
        <f t="shared" si="71"/>
        <v>0</v>
      </c>
      <c r="Q260" s="25">
        <f t="shared" si="71"/>
        <v>0</v>
      </c>
      <c r="R260" s="25">
        <f t="shared" si="71"/>
        <v>0</v>
      </c>
      <c r="S260" s="25">
        <f t="shared" si="71"/>
        <v>0</v>
      </c>
      <c r="T260" s="21"/>
    </row>
    <row r="261" spans="1:20" ht="15.5" x14ac:dyDescent="0.35">
      <c r="A261" s="23">
        <v>10</v>
      </c>
      <c r="B261" s="5" t="s">
        <v>13</v>
      </c>
      <c r="C261" s="25">
        <f t="shared" ref="C261:S261" si="72">IF($B261=C$227,B$219,0)</f>
        <v>0</v>
      </c>
      <c r="D261" s="25">
        <f t="shared" si="72"/>
        <v>0</v>
      </c>
      <c r="E261" s="25">
        <f t="shared" si="72"/>
        <v>0</v>
      </c>
      <c r="F261" s="25">
        <f t="shared" si="72"/>
        <v>0</v>
      </c>
      <c r="G261" s="25">
        <f t="shared" si="72"/>
        <v>0</v>
      </c>
      <c r="H261" s="25">
        <f t="shared" si="72"/>
        <v>0</v>
      </c>
      <c r="I261" s="25">
        <f t="shared" si="72"/>
        <v>0</v>
      </c>
      <c r="J261" s="25">
        <f t="shared" si="72"/>
        <v>0</v>
      </c>
      <c r="K261" s="25">
        <f t="shared" si="72"/>
        <v>0</v>
      </c>
      <c r="L261" s="46">
        <f t="shared" si="72"/>
        <v>0.17698173864551212</v>
      </c>
      <c r="M261" s="25">
        <f t="shared" si="72"/>
        <v>0</v>
      </c>
      <c r="N261" s="25">
        <f t="shared" si="72"/>
        <v>0</v>
      </c>
      <c r="O261" s="25">
        <f t="shared" si="72"/>
        <v>0</v>
      </c>
      <c r="P261" s="25">
        <f t="shared" si="72"/>
        <v>0</v>
      </c>
      <c r="Q261" s="25">
        <f t="shared" si="72"/>
        <v>0</v>
      </c>
      <c r="R261" s="25">
        <f t="shared" si="72"/>
        <v>0</v>
      </c>
      <c r="S261" s="25">
        <f t="shared" si="72"/>
        <v>0</v>
      </c>
      <c r="T261" s="21"/>
    </row>
    <row r="262" spans="1:20" ht="15.5" x14ac:dyDescent="0.35">
      <c r="A262" s="23">
        <v>11</v>
      </c>
      <c r="B262" s="5" t="s">
        <v>14</v>
      </c>
      <c r="C262" s="25">
        <f t="shared" ref="C262:S262" si="73">IF($B262=C$227,B$219,0)</f>
        <v>0</v>
      </c>
      <c r="D262" s="25">
        <f t="shared" si="73"/>
        <v>0</v>
      </c>
      <c r="E262" s="25">
        <f t="shared" si="73"/>
        <v>0</v>
      </c>
      <c r="F262" s="25">
        <f t="shared" si="73"/>
        <v>0</v>
      </c>
      <c r="G262" s="25">
        <f t="shared" si="73"/>
        <v>0</v>
      </c>
      <c r="H262" s="25">
        <f t="shared" si="73"/>
        <v>0</v>
      </c>
      <c r="I262" s="25">
        <f t="shared" si="73"/>
        <v>0</v>
      </c>
      <c r="J262" s="25">
        <f t="shared" si="73"/>
        <v>0</v>
      </c>
      <c r="K262" s="25">
        <f t="shared" si="73"/>
        <v>0</v>
      </c>
      <c r="L262" s="25">
        <f t="shared" si="73"/>
        <v>0</v>
      </c>
      <c r="M262" s="46">
        <f t="shared" si="73"/>
        <v>0.27633817314248449</v>
      </c>
      <c r="N262" s="25">
        <f t="shared" si="73"/>
        <v>0</v>
      </c>
      <c r="O262" s="25">
        <f t="shared" si="73"/>
        <v>0</v>
      </c>
      <c r="P262" s="25">
        <f t="shared" si="73"/>
        <v>0</v>
      </c>
      <c r="Q262" s="25">
        <f t="shared" si="73"/>
        <v>0</v>
      </c>
      <c r="R262" s="25">
        <f t="shared" si="73"/>
        <v>0</v>
      </c>
      <c r="S262" s="25">
        <f t="shared" si="73"/>
        <v>0</v>
      </c>
      <c r="T262" s="21"/>
    </row>
    <row r="263" spans="1:20" ht="15.5" x14ac:dyDescent="0.35">
      <c r="A263" s="23">
        <v>12</v>
      </c>
      <c r="B263" s="5" t="s">
        <v>15</v>
      </c>
      <c r="C263" s="25">
        <f t="shared" ref="C263:S263" si="74">IF($B263=C$227,B$219,0)</f>
        <v>0</v>
      </c>
      <c r="D263" s="25">
        <f t="shared" si="74"/>
        <v>0</v>
      </c>
      <c r="E263" s="25">
        <f t="shared" si="74"/>
        <v>0</v>
      </c>
      <c r="F263" s="25">
        <f t="shared" si="74"/>
        <v>0</v>
      </c>
      <c r="G263" s="25">
        <f t="shared" si="74"/>
        <v>0</v>
      </c>
      <c r="H263" s="25">
        <f t="shared" si="74"/>
        <v>0</v>
      </c>
      <c r="I263" s="25">
        <f t="shared" si="74"/>
        <v>0</v>
      </c>
      <c r="J263" s="25">
        <f t="shared" si="74"/>
        <v>0</v>
      </c>
      <c r="K263" s="25">
        <f t="shared" si="74"/>
        <v>0</v>
      </c>
      <c r="L263" s="25">
        <f t="shared" si="74"/>
        <v>0</v>
      </c>
      <c r="M263" s="25">
        <f t="shared" si="74"/>
        <v>0</v>
      </c>
      <c r="N263" s="46">
        <f t="shared" si="74"/>
        <v>6.9713324766560683E-2</v>
      </c>
      <c r="O263" s="25">
        <f t="shared" si="74"/>
        <v>0</v>
      </c>
      <c r="P263" s="25">
        <f t="shared" si="74"/>
        <v>0</v>
      </c>
      <c r="Q263" s="25">
        <f t="shared" si="74"/>
        <v>0</v>
      </c>
      <c r="R263" s="25">
        <f t="shared" si="74"/>
        <v>0</v>
      </c>
      <c r="S263" s="25">
        <f t="shared" si="74"/>
        <v>0</v>
      </c>
      <c r="T263" s="21"/>
    </row>
    <row r="264" spans="1:20" ht="15.5" x14ac:dyDescent="0.35">
      <c r="A264" s="23">
        <v>13</v>
      </c>
      <c r="B264" s="5" t="s">
        <v>16</v>
      </c>
      <c r="C264" s="25">
        <f t="shared" ref="C264:S264" si="75">IF($B264=C$227,B$219,0)</f>
        <v>0</v>
      </c>
      <c r="D264" s="25">
        <f t="shared" si="75"/>
        <v>0</v>
      </c>
      <c r="E264" s="25">
        <f t="shared" si="75"/>
        <v>0</v>
      </c>
      <c r="F264" s="25">
        <f t="shared" si="75"/>
        <v>0</v>
      </c>
      <c r="G264" s="25">
        <f t="shared" si="75"/>
        <v>0</v>
      </c>
      <c r="H264" s="25">
        <f t="shared" si="75"/>
        <v>0</v>
      </c>
      <c r="I264" s="25">
        <f t="shared" si="75"/>
        <v>0</v>
      </c>
      <c r="J264" s="25">
        <f t="shared" si="75"/>
        <v>0</v>
      </c>
      <c r="K264" s="25">
        <f t="shared" si="75"/>
        <v>0</v>
      </c>
      <c r="L264" s="25">
        <f t="shared" si="75"/>
        <v>0</v>
      </c>
      <c r="M264" s="25">
        <f t="shared" si="75"/>
        <v>0</v>
      </c>
      <c r="N264" s="25">
        <f t="shared" si="75"/>
        <v>0</v>
      </c>
      <c r="O264" s="46">
        <f t="shared" si="75"/>
        <v>0.22397076188104953</v>
      </c>
      <c r="P264" s="25">
        <f t="shared" si="75"/>
        <v>0</v>
      </c>
      <c r="Q264" s="25">
        <f t="shared" si="75"/>
        <v>0</v>
      </c>
      <c r="R264" s="25">
        <f t="shared" si="75"/>
        <v>0</v>
      </c>
      <c r="S264" s="25">
        <f t="shared" si="75"/>
        <v>0</v>
      </c>
      <c r="T264" s="21"/>
    </row>
    <row r="265" spans="1:20" ht="15.5" x14ac:dyDescent="0.35">
      <c r="A265" s="23">
        <v>14</v>
      </c>
      <c r="B265" s="5" t="s">
        <v>17</v>
      </c>
      <c r="C265" s="25">
        <f t="shared" ref="C265:S265" si="76">IF($B265=C$227,B$219,0)</f>
        <v>0</v>
      </c>
      <c r="D265" s="25">
        <f t="shared" si="76"/>
        <v>0</v>
      </c>
      <c r="E265" s="25">
        <f t="shared" si="76"/>
        <v>0</v>
      </c>
      <c r="F265" s="25">
        <f t="shared" si="76"/>
        <v>0</v>
      </c>
      <c r="G265" s="25">
        <f t="shared" si="76"/>
        <v>0</v>
      </c>
      <c r="H265" s="25">
        <f t="shared" si="76"/>
        <v>0</v>
      </c>
      <c r="I265" s="25">
        <f t="shared" si="76"/>
        <v>0</v>
      </c>
      <c r="J265" s="25">
        <f t="shared" si="76"/>
        <v>0</v>
      </c>
      <c r="K265" s="25">
        <f t="shared" si="76"/>
        <v>0</v>
      </c>
      <c r="L265" s="25">
        <f t="shared" si="76"/>
        <v>0</v>
      </c>
      <c r="M265" s="25">
        <f t="shared" si="76"/>
        <v>0</v>
      </c>
      <c r="N265" s="25">
        <f t="shared" si="76"/>
        <v>0</v>
      </c>
      <c r="O265" s="25">
        <f t="shared" si="76"/>
        <v>0</v>
      </c>
      <c r="P265" s="46">
        <f t="shared" si="76"/>
        <v>0.44281558115381758</v>
      </c>
      <c r="Q265" s="25">
        <f t="shared" si="76"/>
        <v>0</v>
      </c>
      <c r="R265" s="25">
        <f t="shared" si="76"/>
        <v>0</v>
      </c>
      <c r="S265" s="25">
        <f t="shared" si="76"/>
        <v>0</v>
      </c>
      <c r="T265" s="21"/>
    </row>
    <row r="266" spans="1:20" ht="15.5" x14ac:dyDescent="0.35">
      <c r="A266" s="23">
        <v>15</v>
      </c>
      <c r="B266" s="5" t="s">
        <v>18</v>
      </c>
      <c r="C266" s="25">
        <f t="shared" ref="C266:S266" si="77">IF($B266=C$227,B$219,0)</f>
        <v>0</v>
      </c>
      <c r="D266" s="25">
        <f t="shared" si="77"/>
        <v>0</v>
      </c>
      <c r="E266" s="25">
        <f t="shared" si="77"/>
        <v>0</v>
      </c>
      <c r="F266" s="25">
        <f t="shared" si="77"/>
        <v>0</v>
      </c>
      <c r="G266" s="25">
        <f t="shared" si="77"/>
        <v>0</v>
      </c>
      <c r="H266" s="25">
        <f t="shared" si="77"/>
        <v>0</v>
      </c>
      <c r="I266" s="25">
        <f t="shared" si="77"/>
        <v>0</v>
      </c>
      <c r="J266" s="25">
        <f t="shared" si="77"/>
        <v>0</v>
      </c>
      <c r="K266" s="25">
        <f t="shared" si="77"/>
        <v>0</v>
      </c>
      <c r="L266" s="25">
        <f t="shared" si="77"/>
        <v>0</v>
      </c>
      <c r="M266" s="25">
        <f t="shared" si="77"/>
        <v>0</v>
      </c>
      <c r="N266" s="25">
        <f t="shared" si="77"/>
        <v>0</v>
      </c>
      <c r="O266" s="25">
        <f t="shared" si="77"/>
        <v>0</v>
      </c>
      <c r="P266" s="25">
        <f t="shared" si="77"/>
        <v>0</v>
      </c>
      <c r="Q266" s="46">
        <f t="shared" si="77"/>
        <v>0.55737051599532672</v>
      </c>
      <c r="R266" s="25">
        <f t="shared" si="77"/>
        <v>0</v>
      </c>
      <c r="S266" s="25">
        <f t="shared" si="77"/>
        <v>0</v>
      </c>
      <c r="T266" s="21"/>
    </row>
    <row r="267" spans="1:20" ht="15.5" x14ac:dyDescent="0.35">
      <c r="A267" s="23">
        <v>16</v>
      </c>
      <c r="B267" s="5" t="s">
        <v>19</v>
      </c>
      <c r="C267" s="25">
        <f t="shared" ref="C267:S267" si="78">IF($B267=C$227,B$219,0)</f>
        <v>0</v>
      </c>
      <c r="D267" s="25">
        <f t="shared" si="78"/>
        <v>0</v>
      </c>
      <c r="E267" s="25">
        <f t="shared" si="78"/>
        <v>0</v>
      </c>
      <c r="F267" s="25">
        <f t="shared" si="78"/>
        <v>0</v>
      </c>
      <c r="G267" s="25">
        <f t="shared" si="78"/>
        <v>0</v>
      </c>
      <c r="H267" s="25">
        <f t="shared" si="78"/>
        <v>0</v>
      </c>
      <c r="I267" s="25">
        <f t="shared" si="78"/>
        <v>0</v>
      </c>
      <c r="J267" s="25">
        <f t="shared" si="78"/>
        <v>0</v>
      </c>
      <c r="K267" s="25">
        <f t="shared" si="78"/>
        <v>0</v>
      </c>
      <c r="L267" s="25">
        <f t="shared" si="78"/>
        <v>0</v>
      </c>
      <c r="M267" s="25">
        <f t="shared" si="78"/>
        <v>0</v>
      </c>
      <c r="N267" s="25">
        <f t="shared" si="78"/>
        <v>0</v>
      </c>
      <c r="O267" s="25">
        <f t="shared" si="78"/>
        <v>0</v>
      </c>
      <c r="P267" s="25">
        <f t="shared" si="78"/>
        <v>0</v>
      </c>
      <c r="Q267" s="25">
        <f t="shared" si="78"/>
        <v>0</v>
      </c>
      <c r="R267" s="46">
        <f t="shared" si="78"/>
        <v>0.22370691405193924</v>
      </c>
      <c r="S267" s="25">
        <f t="shared" si="78"/>
        <v>0</v>
      </c>
      <c r="T267" s="21"/>
    </row>
    <row r="268" spans="1:20" ht="15.5" x14ac:dyDescent="0.35">
      <c r="A268" s="23">
        <v>17</v>
      </c>
      <c r="B268" s="5" t="s">
        <v>20</v>
      </c>
      <c r="C268" s="25">
        <f t="shared" ref="C268:S268" si="79">IF($B268=C$227,B$219,0)</f>
        <v>0</v>
      </c>
      <c r="D268" s="25">
        <f t="shared" si="79"/>
        <v>0</v>
      </c>
      <c r="E268" s="25">
        <f t="shared" si="79"/>
        <v>0</v>
      </c>
      <c r="F268" s="25">
        <f t="shared" si="79"/>
        <v>0</v>
      </c>
      <c r="G268" s="25">
        <f t="shared" si="79"/>
        <v>0</v>
      </c>
      <c r="H268" s="25">
        <f t="shared" si="79"/>
        <v>0</v>
      </c>
      <c r="I268" s="25">
        <f t="shared" si="79"/>
        <v>0</v>
      </c>
      <c r="J268" s="25">
        <f t="shared" si="79"/>
        <v>0</v>
      </c>
      <c r="K268" s="25">
        <f t="shared" si="79"/>
        <v>0</v>
      </c>
      <c r="L268" s="25">
        <f t="shared" si="79"/>
        <v>0</v>
      </c>
      <c r="M268" s="25">
        <f t="shared" si="79"/>
        <v>0</v>
      </c>
      <c r="N268" s="25">
        <f t="shared" si="79"/>
        <v>0</v>
      </c>
      <c r="O268" s="25">
        <f t="shared" si="79"/>
        <v>0</v>
      </c>
      <c r="P268" s="25">
        <f t="shared" si="79"/>
        <v>0</v>
      </c>
      <c r="Q268" s="25">
        <f t="shared" si="79"/>
        <v>0</v>
      </c>
      <c r="R268" s="25">
        <f t="shared" si="79"/>
        <v>0</v>
      </c>
      <c r="S268" s="46">
        <f t="shared" si="79"/>
        <v>0.31171179453224002</v>
      </c>
      <c r="T268" s="21"/>
    </row>
    <row r="269" spans="1:20" ht="12.5" x14ac:dyDescent="0.25">
      <c r="C269" s="21"/>
      <c r="D269" s="21"/>
      <c r="E269" s="21"/>
      <c r="F269" s="21"/>
      <c r="G269" s="21"/>
      <c r="H269" s="21"/>
      <c r="I269" s="21"/>
      <c r="J269" s="21"/>
      <c r="K269" s="21"/>
      <c r="L269" s="21"/>
      <c r="M269" s="21"/>
      <c r="N269" s="21"/>
      <c r="O269" s="21"/>
      <c r="P269" s="21"/>
      <c r="Q269" s="21"/>
      <c r="R269" s="21"/>
      <c r="S269" s="21"/>
      <c r="T269" s="21"/>
    </row>
    <row r="270" spans="1:20" ht="12.5" x14ac:dyDescent="0.25">
      <c r="C270" s="21"/>
      <c r="D270" s="21"/>
      <c r="E270" s="21"/>
      <c r="F270" s="21"/>
      <c r="G270" s="21"/>
      <c r="H270" s="21"/>
      <c r="I270" s="21"/>
      <c r="J270" s="21"/>
      <c r="K270" s="21"/>
      <c r="L270" s="21"/>
      <c r="M270" s="21"/>
      <c r="N270" s="21"/>
      <c r="O270" s="21"/>
      <c r="P270" s="21"/>
      <c r="Q270" s="21"/>
      <c r="R270" s="21"/>
      <c r="S270" s="21"/>
      <c r="T270" s="21"/>
    </row>
    <row r="271" spans="1:20" ht="12.5" x14ac:dyDescent="0.25">
      <c r="C271" s="21"/>
      <c r="D271" s="21"/>
      <c r="E271" s="21"/>
      <c r="F271" s="21"/>
      <c r="G271" s="21"/>
      <c r="H271" s="21"/>
      <c r="I271" s="21"/>
      <c r="J271" s="21"/>
      <c r="K271" s="21"/>
      <c r="L271" s="21"/>
      <c r="M271" s="21"/>
      <c r="N271" s="21"/>
      <c r="O271" s="21"/>
      <c r="P271" s="21"/>
      <c r="Q271" s="21"/>
      <c r="R271" s="21"/>
      <c r="S271" s="21"/>
      <c r="T271" s="21"/>
    </row>
    <row r="272" spans="1:20" ht="12.5" x14ac:dyDescent="0.25">
      <c r="C272" s="21"/>
      <c r="D272" s="21"/>
      <c r="E272" s="21"/>
      <c r="F272" s="21"/>
      <c r="G272" s="21"/>
      <c r="H272" s="21"/>
      <c r="I272" s="21"/>
      <c r="J272" s="21"/>
      <c r="K272" s="21"/>
      <c r="L272" s="21"/>
      <c r="M272" s="21"/>
      <c r="N272" s="21"/>
      <c r="O272" s="21"/>
      <c r="P272" s="21"/>
      <c r="Q272" s="21"/>
      <c r="R272" s="21"/>
      <c r="S272" s="21"/>
      <c r="T272" s="21"/>
    </row>
    <row r="273" spans="1:20" ht="15.5" x14ac:dyDescent="0.35">
      <c r="A273" s="85" t="s">
        <v>2</v>
      </c>
      <c r="B273" s="85" t="s">
        <v>3</v>
      </c>
      <c r="C273" s="22">
        <v>1</v>
      </c>
      <c r="D273" s="22">
        <v>2</v>
      </c>
      <c r="E273" s="22">
        <v>3</v>
      </c>
      <c r="F273" s="22">
        <v>4</v>
      </c>
      <c r="G273" s="22">
        <v>5</v>
      </c>
      <c r="H273" s="22">
        <v>6</v>
      </c>
      <c r="I273" s="22">
        <v>7</v>
      </c>
      <c r="J273" s="22">
        <v>8</v>
      </c>
      <c r="K273" s="22">
        <v>9</v>
      </c>
      <c r="L273" s="22">
        <v>10</v>
      </c>
      <c r="M273" s="22">
        <v>11</v>
      </c>
      <c r="N273" s="22">
        <v>12</v>
      </c>
      <c r="O273" s="22">
        <v>13</v>
      </c>
      <c r="P273" s="22">
        <v>14</v>
      </c>
      <c r="Q273" s="22">
        <v>15</v>
      </c>
      <c r="R273" s="22">
        <v>16</v>
      </c>
      <c r="S273" s="22">
        <v>17</v>
      </c>
      <c r="T273" s="21"/>
    </row>
    <row r="274" spans="1:20" ht="15.5" x14ac:dyDescent="0.35">
      <c r="A274" s="86"/>
      <c r="B274" s="86"/>
      <c r="C274" s="22" t="s">
        <v>4</v>
      </c>
      <c r="D274" s="22" t="s">
        <v>5</v>
      </c>
      <c r="E274" s="22" t="s">
        <v>6</v>
      </c>
      <c r="F274" s="22" t="s">
        <v>7</v>
      </c>
      <c r="G274" s="22" t="s">
        <v>8</v>
      </c>
      <c r="H274" s="22" t="s">
        <v>9</v>
      </c>
      <c r="I274" s="22" t="s">
        <v>10</v>
      </c>
      <c r="J274" s="22" t="s">
        <v>11</v>
      </c>
      <c r="K274" s="22" t="s">
        <v>12</v>
      </c>
      <c r="L274" s="22" t="s">
        <v>13</v>
      </c>
      <c r="M274" s="22" t="s">
        <v>14</v>
      </c>
      <c r="N274" s="22" t="s">
        <v>15</v>
      </c>
      <c r="O274" s="22" t="s">
        <v>16</v>
      </c>
      <c r="P274" s="22" t="s">
        <v>17</v>
      </c>
      <c r="Q274" s="22" t="s">
        <v>18</v>
      </c>
      <c r="R274" s="22" t="s">
        <v>19</v>
      </c>
      <c r="S274" s="22" t="s">
        <v>20</v>
      </c>
      <c r="T274" s="21"/>
    </row>
    <row r="275" spans="1:20" ht="15.5" x14ac:dyDescent="0.35">
      <c r="A275" s="23">
        <v>1</v>
      </c>
      <c r="B275" s="5" t="s">
        <v>4</v>
      </c>
      <c r="C275" s="48">
        <f t="array" ref="C275:S291">(MMULT($C$252:$S$268,$C$117:$S$133))</f>
        <v>0.32797827881333086</v>
      </c>
      <c r="D275" s="48">
        <v>1.5068407146784233E-2</v>
      </c>
      <c r="E275" s="48">
        <v>8.6773267309308649E-2</v>
      </c>
      <c r="F275" s="48">
        <v>1.2080839788105435E-2</v>
      </c>
      <c r="G275" s="48">
        <v>2.2666006448651365E-2</v>
      </c>
      <c r="H275" s="48">
        <v>4.4331551753459764E-2</v>
      </c>
      <c r="I275" s="48">
        <v>1.2275109541782582E-2</v>
      </c>
      <c r="J275" s="48">
        <v>3.0452503644166552E-2</v>
      </c>
      <c r="K275" s="48">
        <v>8.5303658622922232E-2</v>
      </c>
      <c r="L275" s="48">
        <v>8.3820264319004467E-3</v>
      </c>
      <c r="M275" s="48">
        <v>5.4984415262712373E-3</v>
      </c>
      <c r="N275" s="48">
        <v>7.5734264121847285E-3</v>
      </c>
      <c r="O275" s="48">
        <v>1.5498300280843366E-2</v>
      </c>
      <c r="P275" s="48">
        <v>2.3104685736135579E-2</v>
      </c>
      <c r="Q275" s="48">
        <v>1.538564778269965E-2</v>
      </c>
      <c r="R275" s="48">
        <v>4.6742440135679048E-2</v>
      </c>
      <c r="S275" s="48">
        <v>2.6481672918067675E-2</v>
      </c>
      <c r="T275" s="21"/>
    </row>
    <row r="276" spans="1:20" ht="15.5" x14ac:dyDescent="0.35">
      <c r="A276" s="23">
        <v>2</v>
      </c>
      <c r="B276" s="5" t="s">
        <v>5</v>
      </c>
      <c r="C276" s="48">
        <v>2.4221301655051844E-3</v>
      </c>
      <c r="D276" s="48">
        <v>0.16467660640714843</v>
      </c>
      <c r="E276" s="48">
        <v>1.9777981373616197E-2</v>
      </c>
      <c r="F276" s="48">
        <v>8.260460865969059E-2</v>
      </c>
      <c r="G276" s="48">
        <v>8.0155629809319732E-3</v>
      </c>
      <c r="H276" s="48">
        <v>2.1826478085200059E-2</v>
      </c>
      <c r="I276" s="48">
        <v>3.5057200995172724E-3</v>
      </c>
      <c r="J276" s="48">
        <v>8.4107774901807097E-3</v>
      </c>
      <c r="K276" s="48">
        <v>8.2209229762705994E-3</v>
      </c>
      <c r="L276" s="48">
        <v>4.821108550511809E-3</v>
      </c>
      <c r="M276" s="48">
        <v>1.7072213710176429E-3</v>
      </c>
      <c r="N276" s="48">
        <v>3.2063211009702073E-3</v>
      </c>
      <c r="O276" s="48">
        <v>4.4455355707842554E-3</v>
      </c>
      <c r="P276" s="48">
        <v>7.2929312429408791E-3</v>
      </c>
      <c r="Q276" s="48">
        <v>4.090716381958107E-3</v>
      </c>
      <c r="R276" s="48">
        <v>1.02492546775966E-2</v>
      </c>
      <c r="S276" s="48">
        <v>7.1842982429122385E-3</v>
      </c>
      <c r="T276" s="21"/>
    </row>
    <row r="277" spans="1:20" ht="15.5" x14ac:dyDescent="0.35">
      <c r="A277" s="23">
        <v>3</v>
      </c>
      <c r="B277" s="5" t="s">
        <v>6</v>
      </c>
      <c r="C277" s="48">
        <v>2.1058204223454172E-2</v>
      </c>
      <c r="D277" s="48">
        <v>3.1165275384461621E-2</v>
      </c>
      <c r="E277" s="48">
        <v>0.18438023138913026</v>
      </c>
      <c r="F277" s="48">
        <v>2.498601835299611E-2</v>
      </c>
      <c r="G277" s="48">
        <v>4.574547562720116E-2</v>
      </c>
      <c r="H277" s="48">
        <v>7.2956119547922679E-2</v>
      </c>
      <c r="I277" s="48">
        <v>2.4191111689018684E-2</v>
      </c>
      <c r="J277" s="48">
        <v>6.0292749842131621E-2</v>
      </c>
      <c r="K277" s="48">
        <v>7.509408976324744E-2</v>
      </c>
      <c r="L277" s="48">
        <v>1.6306246959853714E-2</v>
      </c>
      <c r="M277" s="48">
        <v>1.0903382394442478E-2</v>
      </c>
      <c r="N277" s="48">
        <v>1.3787566915029446E-2</v>
      </c>
      <c r="O277" s="48">
        <v>3.1240901051113826E-2</v>
      </c>
      <c r="P277" s="48">
        <v>3.6361582087109677E-2</v>
      </c>
      <c r="Q277" s="48">
        <v>2.7916706842829351E-2</v>
      </c>
      <c r="R277" s="48">
        <v>7.6758157402171151E-2</v>
      </c>
      <c r="S277" s="48">
        <v>3.9592299507018161E-2</v>
      </c>
      <c r="T277" s="21"/>
    </row>
    <row r="278" spans="1:20" ht="15.5" x14ac:dyDescent="0.35">
      <c r="A278" s="23">
        <v>4</v>
      </c>
      <c r="B278" s="5" t="s">
        <v>7</v>
      </c>
      <c r="C278" s="48">
        <v>2.2030127197066691E-4</v>
      </c>
      <c r="D278" s="48">
        <v>8.8337201003199726E-4</v>
      </c>
      <c r="E278" s="48">
        <v>1.1513089874585396E-3</v>
      </c>
      <c r="F278" s="48">
        <v>8.0929365859549962E-2</v>
      </c>
      <c r="G278" s="48">
        <v>2.7669042455533543E-3</v>
      </c>
      <c r="H278" s="48">
        <v>1.0705365274791985E-3</v>
      </c>
      <c r="I278" s="48">
        <v>9.2197321987157774E-4</v>
      </c>
      <c r="J278" s="48">
        <v>1.9544021779068317E-3</v>
      </c>
      <c r="K278" s="48">
        <v>6.2054573563883567E-4</v>
      </c>
      <c r="L278" s="48">
        <v>3.1099011090123243E-3</v>
      </c>
      <c r="M278" s="48">
        <v>5.1019814422842988E-4</v>
      </c>
      <c r="N278" s="48">
        <v>6.9048386621468959E-4</v>
      </c>
      <c r="O278" s="48">
        <v>1.1615189709973149E-3</v>
      </c>
      <c r="P278" s="48">
        <v>2.2671902487792247E-3</v>
      </c>
      <c r="Q278" s="48">
        <v>1.1351953697216058E-3</v>
      </c>
      <c r="R278" s="48">
        <v>2.424225098244298E-3</v>
      </c>
      <c r="S278" s="48">
        <v>2.9988795024998428E-3</v>
      </c>
      <c r="T278" s="21"/>
    </row>
    <row r="279" spans="1:20" ht="15.5" x14ac:dyDescent="0.35">
      <c r="A279" s="23">
        <v>5</v>
      </c>
      <c r="B279" s="5" t="s">
        <v>8</v>
      </c>
      <c r="C279" s="48">
        <v>3.0657620284284292E-5</v>
      </c>
      <c r="D279" s="48">
        <v>1.2796679002231433E-4</v>
      </c>
      <c r="E279" s="48">
        <v>1.2278496154032435E-4</v>
      </c>
      <c r="F279" s="48">
        <v>2.4048744477821527E-4</v>
      </c>
      <c r="G279" s="48">
        <v>0.14668233209494569</v>
      </c>
      <c r="H279" s="48">
        <v>1.02868263904594E-4</v>
      </c>
      <c r="I279" s="48">
        <v>7.3003683839965142E-5</v>
      </c>
      <c r="J279" s="48">
        <v>2.0445583244372951E-4</v>
      </c>
      <c r="K279" s="48">
        <v>6.1151721111609971E-5</v>
      </c>
      <c r="L279" s="48">
        <v>1.2534372456400434E-4</v>
      </c>
      <c r="M279" s="48">
        <v>4.0575537000327476E-5</v>
      </c>
      <c r="N279" s="48">
        <v>4.3710848960562487E-5</v>
      </c>
      <c r="O279" s="48">
        <v>2.568646672347008E-4</v>
      </c>
      <c r="P279" s="48">
        <v>4.8151319025570375E-4</v>
      </c>
      <c r="Q279" s="48">
        <v>1.3595832763019122E-4</v>
      </c>
      <c r="R279" s="48">
        <v>7.0899953509149063E-4</v>
      </c>
      <c r="S279" s="48">
        <v>7.728539626641204E-4</v>
      </c>
      <c r="T279" s="21"/>
    </row>
    <row r="280" spans="1:20" ht="15.5" x14ac:dyDescent="0.35">
      <c r="A280" s="23">
        <v>6</v>
      </c>
      <c r="B280" s="5" t="s">
        <v>9</v>
      </c>
      <c r="C280" s="48">
        <v>1.0264108010552822E-3</v>
      </c>
      <c r="D280" s="48">
        <v>3.0941890752311106E-3</v>
      </c>
      <c r="E280" s="48">
        <v>9.5535096957299491E-4</v>
      </c>
      <c r="F280" s="48">
        <v>1.8528900336020411E-3</v>
      </c>
      <c r="G280" s="48">
        <v>2.90911732591703E-3</v>
      </c>
      <c r="H280" s="48">
        <v>0.18883625396428133</v>
      </c>
      <c r="I280" s="48">
        <v>2.0214933083412302E-3</v>
      </c>
      <c r="J280" s="48">
        <v>1.6521508326830818E-3</v>
      </c>
      <c r="K280" s="48">
        <v>5.8539237796404516E-4</v>
      </c>
      <c r="L280" s="48">
        <v>1.2236359458883811E-3</v>
      </c>
      <c r="M280" s="48">
        <v>1.4209437283365283E-3</v>
      </c>
      <c r="N280" s="48">
        <v>1.5886976897383855E-2</v>
      </c>
      <c r="O280" s="48">
        <v>1.9157165229031121E-3</v>
      </c>
      <c r="P280" s="48">
        <v>1.0898147329418184E-2</v>
      </c>
      <c r="Q280" s="48">
        <v>2.0859769286501887E-3</v>
      </c>
      <c r="R280" s="48">
        <v>1.3024421343035349E-3</v>
      </c>
      <c r="S280" s="48">
        <v>3.1778019119804825E-3</v>
      </c>
      <c r="T280" s="21"/>
    </row>
    <row r="281" spans="1:20" ht="15.5" x14ac:dyDescent="0.35">
      <c r="A281" s="23">
        <v>7</v>
      </c>
      <c r="B281" s="5" t="s">
        <v>10</v>
      </c>
      <c r="C281" s="48">
        <v>6.5225191547876871E-4</v>
      </c>
      <c r="D281" s="48">
        <v>2.6953323190268721E-3</v>
      </c>
      <c r="E281" s="48">
        <v>1.1243695977607758E-3</v>
      </c>
      <c r="F281" s="48">
        <v>2.2525038415914305E-3</v>
      </c>
      <c r="G281" s="48">
        <v>1.2275545561929986E-3</v>
      </c>
      <c r="H281" s="48">
        <v>1.7736186320926788E-3</v>
      </c>
      <c r="I281" s="48">
        <v>0.30789140831609668</v>
      </c>
      <c r="J281" s="48">
        <v>1.2076606218659136E-2</v>
      </c>
      <c r="K281" s="48">
        <v>5.8632230895183971E-4</v>
      </c>
      <c r="L281" s="48">
        <v>1.1888449929591321E-3</v>
      </c>
      <c r="M281" s="48">
        <v>1.4883650481973339E-3</v>
      </c>
      <c r="N281" s="48">
        <v>1.0765737264073491E-3</v>
      </c>
      <c r="O281" s="48">
        <v>6.2980656144370041E-3</v>
      </c>
      <c r="P281" s="48">
        <v>2.7013115696749319E-3</v>
      </c>
      <c r="Q281" s="48">
        <v>1.2975130076641956E-3</v>
      </c>
      <c r="R281" s="48">
        <v>3.4106644677877091E-3</v>
      </c>
      <c r="S281" s="48">
        <v>2.9111984077793509E-3</v>
      </c>
      <c r="T281" s="21"/>
    </row>
    <row r="282" spans="1:20" ht="15.5" x14ac:dyDescent="0.35">
      <c r="A282" s="23">
        <v>8</v>
      </c>
      <c r="B282" s="5" t="s">
        <v>11</v>
      </c>
      <c r="C282" s="48">
        <v>1.0076329038564778E-3</v>
      </c>
      <c r="D282" s="48">
        <v>1.0534562717909731E-2</v>
      </c>
      <c r="E282" s="48">
        <v>4.0909656100678446E-3</v>
      </c>
      <c r="F282" s="48">
        <v>5.8424048771207699E-3</v>
      </c>
      <c r="G282" s="48">
        <v>6.38053526283995E-3</v>
      </c>
      <c r="H282" s="48">
        <v>1.049870134812644E-2</v>
      </c>
      <c r="I282" s="48">
        <v>6.746054165262954E-3</v>
      </c>
      <c r="J282" s="48">
        <v>0.17904607781557375</v>
      </c>
      <c r="K282" s="48">
        <v>1.8884457665738678E-3</v>
      </c>
      <c r="L282" s="48">
        <v>2.9896060786533266E-3</v>
      </c>
      <c r="M282" s="48">
        <v>1.6651230866047946E-3</v>
      </c>
      <c r="N282" s="48">
        <v>2.1251309859067623E-3</v>
      </c>
      <c r="O282" s="48">
        <v>5.4342175165202873E-3</v>
      </c>
      <c r="P282" s="48">
        <v>1.5042138242308569E-2</v>
      </c>
      <c r="Q282" s="48">
        <v>5.1556271343168782E-3</v>
      </c>
      <c r="R282" s="48">
        <v>6.0027321189539233E-3</v>
      </c>
      <c r="S282" s="48">
        <v>3.512442042338589E-3</v>
      </c>
      <c r="T282" s="21"/>
    </row>
    <row r="283" spans="1:20" ht="15.5" x14ac:dyDescent="0.35">
      <c r="A283" s="23">
        <v>9</v>
      </c>
      <c r="B283" s="5" t="s">
        <v>12</v>
      </c>
      <c r="C283" s="48">
        <v>2.1240783759985204E-4</v>
      </c>
      <c r="D283" s="48">
        <v>7.5140779449338324E-4</v>
      </c>
      <c r="E283" s="48">
        <v>7.8342237835373634E-4</v>
      </c>
      <c r="F283" s="48">
        <v>7.1296521225068391E-4</v>
      </c>
      <c r="G283" s="48">
        <v>3.8474147274471454E-3</v>
      </c>
      <c r="H283" s="48">
        <v>1.6166915326463523E-3</v>
      </c>
      <c r="I283" s="48">
        <v>1.9497327143745038E-3</v>
      </c>
      <c r="J283" s="48">
        <v>2.7004133309715675E-3</v>
      </c>
      <c r="K283" s="48">
        <v>0.21735999216902169</v>
      </c>
      <c r="L283" s="48">
        <v>1.7585904523434858E-3</v>
      </c>
      <c r="M283" s="48">
        <v>1.0643438985430593E-3</v>
      </c>
      <c r="N283" s="48">
        <v>9.5232855972303984E-4</v>
      </c>
      <c r="O283" s="48">
        <v>2.1767493783298414E-3</v>
      </c>
      <c r="P283" s="48">
        <v>1.7649403282448003E-2</v>
      </c>
      <c r="Q283" s="48">
        <v>6.5754940226266908E-3</v>
      </c>
      <c r="R283" s="48">
        <v>7.1552972991369241E-3</v>
      </c>
      <c r="S283" s="48">
        <v>5.7367660720648887E-3</v>
      </c>
      <c r="T283" s="21"/>
    </row>
    <row r="284" spans="1:20" ht="15.5" x14ac:dyDescent="0.35">
      <c r="A284" s="23">
        <v>10</v>
      </c>
      <c r="B284" s="5" t="s">
        <v>13</v>
      </c>
      <c r="C284" s="48">
        <v>8.9975120993810527E-4</v>
      </c>
      <c r="D284" s="48">
        <v>4.4098766881695544E-3</v>
      </c>
      <c r="E284" s="48">
        <v>4.0674276688915127E-3</v>
      </c>
      <c r="F284" s="48">
        <v>4.6212714882506341E-3</v>
      </c>
      <c r="G284" s="48">
        <v>3.9150934407571952E-3</v>
      </c>
      <c r="H284" s="48">
        <v>7.0393297499232368E-3</v>
      </c>
      <c r="I284" s="48">
        <v>7.9169841114075917E-3</v>
      </c>
      <c r="J284" s="48">
        <v>1.1634516695926907E-2</v>
      </c>
      <c r="K284" s="48">
        <v>2.0972168363200885E-3</v>
      </c>
      <c r="L284" s="48">
        <v>0.21344210100324432</v>
      </c>
      <c r="M284" s="48">
        <v>9.8341913058201617E-3</v>
      </c>
      <c r="N284" s="48">
        <v>1.2277900840602591E-2</v>
      </c>
      <c r="O284" s="48">
        <v>3.2623384830522802E-2</v>
      </c>
      <c r="P284" s="48">
        <v>1.5788774175979257E-2</v>
      </c>
      <c r="Q284" s="48">
        <v>7.9830877786605404E-3</v>
      </c>
      <c r="R284" s="48">
        <v>9.5596332864249112E-3</v>
      </c>
      <c r="S284" s="48">
        <v>9.1722372559327591E-3</v>
      </c>
      <c r="T284" s="21"/>
    </row>
    <row r="285" spans="1:20" ht="15.5" x14ac:dyDescent="0.35">
      <c r="A285" s="23">
        <v>11</v>
      </c>
      <c r="B285" s="5" t="s">
        <v>14</v>
      </c>
      <c r="C285" s="48">
        <v>6.4524157911304619E-3</v>
      </c>
      <c r="D285" s="48">
        <v>1.0473886631752315E-2</v>
      </c>
      <c r="E285" s="48">
        <v>9.0864318746531076E-3</v>
      </c>
      <c r="F285" s="48">
        <v>1.7084762153774625E-2</v>
      </c>
      <c r="G285" s="48">
        <v>6.7668066600672034E-3</v>
      </c>
      <c r="H285" s="48">
        <v>9.8356486956923759E-3</v>
      </c>
      <c r="I285" s="48">
        <v>1.8340732004205555E-2</v>
      </c>
      <c r="J285" s="48">
        <v>1.2360894168738175E-2</v>
      </c>
      <c r="K285" s="48">
        <v>7.6079341966050181E-3</v>
      </c>
      <c r="L285" s="48">
        <v>8.9236681856129409E-3</v>
      </c>
      <c r="M285" s="48">
        <v>0.30278576546872615</v>
      </c>
      <c r="N285" s="48">
        <v>8.7955642695217318E-3</v>
      </c>
      <c r="O285" s="48">
        <v>1.8472447964873833E-2</v>
      </c>
      <c r="P285" s="48">
        <v>7.4896766840987991E-3</v>
      </c>
      <c r="Q285" s="48">
        <v>5.1924345560852795E-3</v>
      </c>
      <c r="R285" s="48">
        <v>1.0511769378335496E-2</v>
      </c>
      <c r="S285" s="48">
        <v>1.692585785361472E-2</v>
      </c>
      <c r="T285" s="21"/>
    </row>
    <row r="286" spans="1:20" ht="15.5" x14ac:dyDescent="0.35">
      <c r="A286" s="23">
        <v>12</v>
      </c>
      <c r="B286" s="5" t="s">
        <v>15</v>
      </c>
      <c r="C286" s="48">
        <v>8.0770588561651497E-5</v>
      </c>
      <c r="D286" s="48">
        <v>1.0478001051987761E-3</v>
      </c>
      <c r="E286" s="48">
        <v>4.1040627582011299E-4</v>
      </c>
      <c r="F286" s="48">
        <v>6.4038242472287004E-4</v>
      </c>
      <c r="G286" s="48">
        <v>6.2891834789110201E-4</v>
      </c>
      <c r="H286" s="48">
        <v>1.3319165783358018E-3</v>
      </c>
      <c r="I286" s="48">
        <v>2.4509794916429089E-3</v>
      </c>
      <c r="J286" s="48">
        <v>1.0245166880211538E-3</v>
      </c>
      <c r="K286" s="48">
        <v>2.9534982530658743E-4</v>
      </c>
      <c r="L286" s="48">
        <v>1.1072533567484145E-3</v>
      </c>
      <c r="M286" s="48">
        <v>8.5970577209714197E-4</v>
      </c>
      <c r="N286" s="48">
        <v>7.0292948344052059E-2</v>
      </c>
      <c r="O286" s="48">
        <v>1.5842096202660133E-3</v>
      </c>
      <c r="P286" s="48">
        <v>9.7232858507658706E-4</v>
      </c>
      <c r="Q286" s="48">
        <v>1.4626412267110243E-3</v>
      </c>
      <c r="R286" s="48">
        <v>1.0950779728257833E-3</v>
      </c>
      <c r="S286" s="48">
        <v>3.9748084704665353E-3</v>
      </c>
      <c r="T286" s="21"/>
    </row>
    <row r="287" spans="1:20" ht="15.5" x14ac:dyDescent="0.35">
      <c r="A287" s="23">
        <v>13</v>
      </c>
      <c r="B287" s="5" t="s">
        <v>16</v>
      </c>
      <c r="C287" s="48">
        <v>1.7039882403748368E-3</v>
      </c>
      <c r="D287" s="48">
        <v>1.2811169062024529E-2</v>
      </c>
      <c r="E287" s="48">
        <v>5.9385141311996273E-3</v>
      </c>
      <c r="F287" s="48">
        <v>1.5050966537925554E-2</v>
      </c>
      <c r="G287" s="48">
        <v>8.4883975668594482E-3</v>
      </c>
      <c r="H287" s="48">
        <v>1.5167868004142503E-2</v>
      </c>
      <c r="I287" s="48">
        <v>9.190488043798373E-3</v>
      </c>
      <c r="J287" s="48">
        <v>1.4546832267943659E-2</v>
      </c>
      <c r="K287" s="48">
        <v>3.0155823901970875E-3</v>
      </c>
      <c r="L287" s="48">
        <v>2.4009444396127268E-2</v>
      </c>
      <c r="M287" s="48">
        <v>1.3778274839137036E-2</v>
      </c>
      <c r="N287" s="48">
        <v>1.3055059524848592E-2</v>
      </c>
      <c r="O287" s="48">
        <v>0.24349495315365377</v>
      </c>
      <c r="P287" s="48">
        <v>2.0897254560241153E-2</v>
      </c>
      <c r="Q287" s="48">
        <v>1.3824555622817645E-2</v>
      </c>
      <c r="R287" s="48">
        <v>2.2262923290118787E-2</v>
      </c>
      <c r="S287" s="48">
        <v>1.3567967470266375E-2</v>
      </c>
      <c r="T287" s="21"/>
    </row>
    <row r="288" spans="1:20" ht="15.5" x14ac:dyDescent="0.35">
      <c r="A288" s="23">
        <v>14</v>
      </c>
      <c r="B288" s="5" t="s">
        <v>17</v>
      </c>
      <c r="C288" s="48">
        <v>2.310046386760507E-4</v>
      </c>
      <c r="D288" s="48">
        <v>1.2692682621643925E-3</v>
      </c>
      <c r="E288" s="48">
        <v>6.8887218085166935E-4</v>
      </c>
      <c r="F288" s="48">
        <v>1.063652173038034E-3</v>
      </c>
      <c r="G288" s="48">
        <v>1.8530173491999194E-3</v>
      </c>
      <c r="H288" s="48">
        <v>9.7838446360085443E-4</v>
      </c>
      <c r="I288" s="48">
        <v>8.7204875526713979E-4</v>
      </c>
      <c r="J288" s="48">
        <v>2.0469184933512375E-3</v>
      </c>
      <c r="K288" s="48">
        <v>3.7447379854833895E-4</v>
      </c>
      <c r="L288" s="48">
        <v>1.1190680312503113E-2</v>
      </c>
      <c r="M288" s="48">
        <v>1.1706462377257037E-3</v>
      </c>
      <c r="N288" s="48">
        <v>3.4288548658146212E-3</v>
      </c>
      <c r="O288" s="48">
        <v>4.0192063641351465E-3</v>
      </c>
      <c r="P288" s="48">
        <v>0.44469634949465725</v>
      </c>
      <c r="Q288" s="48">
        <v>1.0083464021916396E-3</v>
      </c>
      <c r="R288" s="48">
        <v>2.5031390400202616E-3</v>
      </c>
      <c r="S288" s="48">
        <v>1.0001905706309888E-3</v>
      </c>
      <c r="T288" s="21"/>
    </row>
    <row r="289" spans="1:21" ht="15.5" x14ac:dyDescent="0.35">
      <c r="A289" s="23">
        <v>15</v>
      </c>
      <c r="B289" s="5" t="s">
        <v>18</v>
      </c>
      <c r="C289" s="48">
        <v>1.7197700200318074E-4</v>
      </c>
      <c r="D289" s="48">
        <v>1.0226386221132493E-3</v>
      </c>
      <c r="E289" s="48">
        <v>6.7767565239215482E-4</v>
      </c>
      <c r="F289" s="48">
        <v>8.762097765126082E-4</v>
      </c>
      <c r="G289" s="48">
        <v>9.9485760916132905E-4</v>
      </c>
      <c r="H289" s="48">
        <v>8.8242850285398446E-4</v>
      </c>
      <c r="I289" s="48">
        <v>9.35195143804186E-4</v>
      </c>
      <c r="J289" s="48">
        <v>3.3713913889764735E-3</v>
      </c>
      <c r="K289" s="48">
        <v>3.6165231532265597E-4</v>
      </c>
      <c r="L289" s="48">
        <v>8.9969711182312756E-4</v>
      </c>
      <c r="M289" s="48">
        <v>4.1421039151478024E-3</v>
      </c>
      <c r="N289" s="48">
        <v>4.1461492793403218E-4</v>
      </c>
      <c r="O289" s="48">
        <v>3.1429138739966392E-3</v>
      </c>
      <c r="P289" s="48">
        <v>3.9402840334182079E-3</v>
      </c>
      <c r="Q289" s="48">
        <v>0.56520445974894484</v>
      </c>
      <c r="R289" s="48">
        <v>3.1333071958304128E-3</v>
      </c>
      <c r="S289" s="48">
        <v>2.1714143905026536E-3</v>
      </c>
      <c r="T289" s="21"/>
    </row>
    <row r="290" spans="1:21" ht="15.5" x14ac:dyDescent="0.35">
      <c r="A290" s="23">
        <v>16</v>
      </c>
      <c r="B290" s="5" t="s">
        <v>19</v>
      </c>
      <c r="C290" s="48">
        <v>4.6547631555854848E-5</v>
      </c>
      <c r="D290" s="48">
        <v>3.828661662872787E-4</v>
      </c>
      <c r="E290" s="48">
        <v>2.1560884519588485E-4</v>
      </c>
      <c r="F290" s="48">
        <v>2.4776563972460629E-4</v>
      </c>
      <c r="G290" s="48">
        <v>1.5126807304876146E-4</v>
      </c>
      <c r="H290" s="48">
        <v>2.3710112693879198E-4</v>
      </c>
      <c r="I290" s="48">
        <v>3.9063913738913276E-4</v>
      </c>
      <c r="J290" s="48">
        <v>1.0931610787320997E-3</v>
      </c>
      <c r="K290" s="48">
        <v>1.0674317805162385E-4</v>
      </c>
      <c r="L290" s="48">
        <v>1.9136733503564293E-4</v>
      </c>
      <c r="M290" s="48">
        <v>5.1331035693565551E-4</v>
      </c>
      <c r="N290" s="48">
        <v>3.7018919382692499E-4</v>
      </c>
      <c r="O290" s="48">
        <v>7.2684142241368453E-4</v>
      </c>
      <c r="P290" s="48">
        <v>1.7944838908379112E-3</v>
      </c>
      <c r="Q290" s="48">
        <v>2.8388235971700846E-4</v>
      </c>
      <c r="R290" s="48">
        <v>0.22500518904637198</v>
      </c>
      <c r="S290" s="48">
        <v>1.0897899818251937E-3</v>
      </c>
      <c r="T290" s="21"/>
    </row>
    <row r="291" spans="1:21" ht="15.5" x14ac:dyDescent="0.35">
      <c r="A291" s="23">
        <v>17</v>
      </c>
      <c r="B291" s="5" t="s">
        <v>20</v>
      </c>
      <c r="C291" s="48">
        <v>2.3318535293964044E-4</v>
      </c>
      <c r="D291" s="48">
        <v>5.7473308199539996E-4</v>
      </c>
      <c r="E291" s="48">
        <v>5.0964167116872359E-4</v>
      </c>
      <c r="F291" s="48">
        <v>9.5703598097711374E-4</v>
      </c>
      <c r="G291" s="48">
        <v>1.3017953582795034E-3</v>
      </c>
      <c r="H291" s="48">
        <v>2.0985769732232507E-3</v>
      </c>
      <c r="I291" s="48">
        <v>9.8357509184231347E-4</v>
      </c>
      <c r="J291" s="48">
        <v>2.6555196027334515E-3</v>
      </c>
      <c r="K291" s="48">
        <v>3.3423625615703803E-4</v>
      </c>
      <c r="L291" s="48">
        <v>7.6877408142110165E-3</v>
      </c>
      <c r="M291" s="48">
        <v>7.8199159782102229E-4</v>
      </c>
      <c r="N291" s="48">
        <v>1.521229143805548E-3</v>
      </c>
      <c r="O291" s="48">
        <v>2.5273769510802905E-3</v>
      </c>
      <c r="P291" s="48">
        <v>2.3855265393472862E-3</v>
      </c>
      <c r="Q291" s="48">
        <v>2.2004957477376901E-3</v>
      </c>
      <c r="R291" s="48">
        <v>2.7886674448932202E-3</v>
      </c>
      <c r="S291" s="48">
        <v>0.31848735220487479</v>
      </c>
      <c r="T291" s="21"/>
    </row>
    <row r="292" spans="1:21" ht="12.5" x14ac:dyDescent="0.25">
      <c r="A292" s="97" t="s">
        <v>95</v>
      </c>
      <c r="B292" s="89"/>
      <c r="C292" s="49">
        <f t="shared" ref="C292:S292" si="80">SUM(C275:C291)</f>
        <v>0.36442791600771529</v>
      </c>
      <c r="D292" s="49">
        <f t="shared" si="80"/>
        <v>0.26098935826481523</v>
      </c>
      <c r="E292" s="49">
        <f t="shared" si="80"/>
        <v>0.32075426087698211</v>
      </c>
      <c r="F292" s="49">
        <f t="shared" si="80"/>
        <v>0.25204413024461131</v>
      </c>
      <c r="G292" s="49">
        <f t="shared" si="80"/>
        <v>0.26434105767494509</v>
      </c>
      <c r="H292" s="49">
        <f t="shared" si="80"/>
        <v>0.38058407374982389</v>
      </c>
      <c r="I292" s="49">
        <f t="shared" si="80"/>
        <v>0.40065624851746262</v>
      </c>
      <c r="J292" s="49">
        <f t="shared" si="80"/>
        <v>0.34552388756914021</v>
      </c>
      <c r="K292" s="49">
        <f t="shared" si="80"/>
        <v>0.40391371023821054</v>
      </c>
      <c r="L292" s="49">
        <f t="shared" si="80"/>
        <v>0.30735725676099257</v>
      </c>
      <c r="M292" s="49">
        <f t="shared" si="80"/>
        <v>0.35816458422805247</v>
      </c>
      <c r="N292" s="49">
        <f t="shared" si="80"/>
        <v>0.15549888042318671</v>
      </c>
      <c r="O292" s="49">
        <f t="shared" si="80"/>
        <v>0.37501920375410591</v>
      </c>
      <c r="P292" s="49">
        <f t="shared" si="80"/>
        <v>0.6137635808927272</v>
      </c>
      <c r="Q292" s="49">
        <f t="shared" si="80"/>
        <v>0.66093873924096258</v>
      </c>
      <c r="R292" s="49">
        <f t="shared" si="80"/>
        <v>0.43161391952378553</v>
      </c>
      <c r="S292" s="49">
        <f t="shared" si="80"/>
        <v>0.45875783076543936</v>
      </c>
      <c r="T292" s="21"/>
    </row>
    <row r="293" spans="1:21" ht="13" x14ac:dyDescent="0.3">
      <c r="A293" s="98" t="s">
        <v>96</v>
      </c>
      <c r="B293" s="89"/>
      <c r="C293" s="49">
        <f t="shared" ref="C293:S293" si="81">C292/B219</f>
        <v>1.2408102424322278</v>
      </c>
      <c r="D293" s="49">
        <f t="shared" si="81"/>
        <v>1.7897789615175568</v>
      </c>
      <c r="E293" s="49">
        <f t="shared" si="81"/>
        <v>2.6760283225794055</v>
      </c>
      <c r="F293" s="49">
        <f t="shared" si="81"/>
        <v>5.692883194410407</v>
      </c>
      <c r="G293" s="49">
        <f t="shared" si="81"/>
        <v>1.8571684520837195</v>
      </c>
      <c r="H293" s="49">
        <f t="shared" si="81"/>
        <v>2.0599688495359914</v>
      </c>
      <c r="I293" s="49">
        <f t="shared" si="81"/>
        <v>1.3156421305900439</v>
      </c>
      <c r="J293" s="49">
        <f t="shared" si="81"/>
        <v>2.0804858563157835</v>
      </c>
      <c r="K293" s="49">
        <f t="shared" si="81"/>
        <v>1.8619168194806812</v>
      </c>
      <c r="L293" s="49">
        <f t="shared" si="81"/>
        <v>1.7366608505107852</v>
      </c>
      <c r="M293" s="49">
        <f t="shared" si="81"/>
        <v>1.2961096910898986</v>
      </c>
      <c r="N293" s="49">
        <f t="shared" si="81"/>
        <v>2.2305474734404678</v>
      </c>
      <c r="O293" s="49">
        <f t="shared" si="81"/>
        <v>1.6744114303333841</v>
      </c>
      <c r="P293" s="49">
        <f t="shared" si="81"/>
        <v>1.3860478425205383</v>
      </c>
      <c r="Q293" s="49">
        <f t="shared" si="81"/>
        <v>1.1858157550021973</v>
      </c>
      <c r="R293" s="49">
        <f t="shared" si="81"/>
        <v>1.9293722831632079</v>
      </c>
      <c r="S293" s="49">
        <f t="shared" si="81"/>
        <v>1.4717371585308765</v>
      </c>
      <c r="T293" s="21"/>
      <c r="U293" s="21"/>
    </row>
    <row r="294" spans="1:21" ht="12.5" x14ac:dyDescent="0.25">
      <c r="C294" s="21"/>
      <c r="D294" s="21"/>
      <c r="E294" s="21"/>
      <c r="F294" s="21"/>
      <c r="G294" s="21"/>
      <c r="H294" s="21"/>
      <c r="I294" s="21"/>
      <c r="J294" s="21"/>
      <c r="K294" s="21"/>
      <c r="L294" s="21"/>
      <c r="M294" s="21"/>
      <c r="N294" s="21"/>
      <c r="O294" s="21"/>
      <c r="P294" s="21"/>
      <c r="Q294" s="21"/>
      <c r="R294" s="21"/>
      <c r="S294" s="21"/>
      <c r="T294" s="21"/>
    </row>
    <row r="295" spans="1:21" ht="12.5" x14ac:dyDescent="0.25">
      <c r="C295" s="21"/>
      <c r="D295" s="21"/>
      <c r="E295" s="21"/>
      <c r="F295" s="21"/>
      <c r="G295" s="21"/>
      <c r="H295" s="21"/>
      <c r="I295" s="21"/>
      <c r="J295" s="21"/>
      <c r="K295" s="21"/>
      <c r="L295" s="21"/>
      <c r="M295" s="21"/>
      <c r="N295" s="21"/>
      <c r="O295" s="21"/>
      <c r="P295" s="21"/>
      <c r="Q295" s="21"/>
      <c r="R295" s="21"/>
      <c r="S295" s="21"/>
      <c r="T295" s="21"/>
    </row>
    <row r="296" spans="1:21" ht="12.5" x14ac:dyDescent="0.25">
      <c r="C296" s="21"/>
      <c r="D296" s="21"/>
      <c r="E296" s="21"/>
      <c r="F296" s="21"/>
      <c r="G296" s="21"/>
      <c r="H296" s="21"/>
      <c r="I296" s="21"/>
      <c r="J296" s="21"/>
      <c r="K296" s="21"/>
      <c r="L296" s="21"/>
      <c r="M296" s="21"/>
      <c r="N296" s="21"/>
      <c r="O296" s="21"/>
      <c r="P296" s="21"/>
      <c r="Q296" s="21"/>
      <c r="R296" s="21"/>
      <c r="S296" s="21"/>
      <c r="T296" s="21"/>
    </row>
    <row r="297" spans="1:21" ht="12.5" x14ac:dyDescent="0.25">
      <c r="C297" s="21"/>
      <c r="D297" s="21"/>
      <c r="E297" s="21"/>
      <c r="F297" s="21"/>
      <c r="G297" s="21"/>
      <c r="H297" s="21"/>
      <c r="I297" s="21"/>
      <c r="J297" s="21"/>
      <c r="K297" s="21"/>
      <c r="L297" s="21"/>
      <c r="M297" s="21"/>
      <c r="N297" s="21"/>
      <c r="O297" s="21"/>
      <c r="P297" s="21"/>
      <c r="Q297" s="21"/>
      <c r="R297" s="21"/>
      <c r="S297" s="21"/>
      <c r="T297" s="21"/>
    </row>
    <row r="298" spans="1:21" ht="12.5" x14ac:dyDescent="0.25">
      <c r="A298" s="99" t="s">
        <v>97</v>
      </c>
      <c r="B298" s="100"/>
      <c r="C298" s="100"/>
      <c r="D298" s="100"/>
      <c r="E298" s="100"/>
      <c r="F298" s="100"/>
      <c r="G298" s="100"/>
      <c r="H298" s="100"/>
      <c r="I298" s="92"/>
      <c r="J298" s="21"/>
      <c r="K298" s="21"/>
      <c r="L298" s="21"/>
      <c r="M298" s="21"/>
      <c r="N298" s="21"/>
      <c r="O298" s="21"/>
      <c r="P298" s="21"/>
      <c r="Q298" s="21"/>
      <c r="R298" s="21"/>
      <c r="S298" s="21"/>
      <c r="T298" s="21"/>
    </row>
    <row r="299" spans="1:21" ht="12.5" x14ac:dyDescent="0.25">
      <c r="A299" s="93"/>
      <c r="B299" s="101"/>
      <c r="C299" s="101"/>
      <c r="D299" s="101"/>
      <c r="E299" s="101"/>
      <c r="F299" s="101"/>
      <c r="G299" s="101"/>
      <c r="H299" s="101"/>
      <c r="I299" s="94"/>
      <c r="J299" s="21"/>
      <c r="K299" s="21"/>
      <c r="L299" s="21"/>
      <c r="M299" s="21"/>
      <c r="N299" s="21"/>
      <c r="O299" s="21"/>
      <c r="P299" s="21"/>
      <c r="Q299" s="21"/>
      <c r="R299" s="21"/>
      <c r="S299" s="21"/>
      <c r="T299" s="21"/>
    </row>
    <row r="300" spans="1:21" ht="13" x14ac:dyDescent="0.3">
      <c r="A300" s="102" t="s">
        <v>2</v>
      </c>
      <c r="B300" s="102" t="s">
        <v>3</v>
      </c>
      <c r="C300" s="103" t="s">
        <v>98</v>
      </c>
      <c r="D300" s="104" t="s">
        <v>99</v>
      </c>
      <c r="F300" s="105" t="s">
        <v>90</v>
      </c>
      <c r="G300" s="88"/>
      <c r="H300" s="88"/>
      <c r="I300" s="89"/>
      <c r="J300" s="21"/>
      <c r="K300" s="21"/>
      <c r="L300" s="21"/>
      <c r="M300" s="21"/>
      <c r="N300" s="21"/>
      <c r="O300" s="21"/>
      <c r="P300" s="21"/>
      <c r="Q300" s="21"/>
      <c r="R300" s="21"/>
      <c r="S300" s="21"/>
      <c r="T300" s="21"/>
    </row>
    <row r="301" spans="1:21" ht="13" x14ac:dyDescent="0.25">
      <c r="A301" s="86"/>
      <c r="B301" s="86"/>
      <c r="C301" s="86"/>
      <c r="D301" s="86"/>
      <c r="F301" s="38" t="s">
        <v>100</v>
      </c>
      <c r="G301" s="38" t="s">
        <v>101</v>
      </c>
      <c r="H301" s="38" t="s">
        <v>102</v>
      </c>
      <c r="I301" s="38" t="s">
        <v>103</v>
      </c>
      <c r="J301" s="21"/>
      <c r="K301" s="21"/>
      <c r="L301" s="21"/>
      <c r="M301" s="21"/>
      <c r="N301" s="21"/>
      <c r="O301" s="21"/>
      <c r="P301" s="21"/>
      <c r="Q301" s="21"/>
      <c r="R301" s="21"/>
      <c r="S301" s="21"/>
      <c r="T301" s="21"/>
    </row>
    <row r="302" spans="1:21" ht="15.5" x14ac:dyDescent="0.35">
      <c r="A302" s="23">
        <v>1</v>
      </c>
      <c r="B302" s="5" t="s">
        <v>4</v>
      </c>
      <c r="C302" s="48">
        <f t="array" ref="C302:C318">TRANSPOSE(C293:S293)</f>
        <v>1.2408102424322278</v>
      </c>
      <c r="D302" s="46">
        <f t="array" ref="D302:D318">TRANSPOSE(B219:R219)</f>
        <v>0.29370156978505124</v>
      </c>
      <c r="F302" s="25">
        <v>0</v>
      </c>
      <c r="G302" s="39">
        <f t="array" ref="G302:G318">MMULT($C$275:$S$291,$F$302:$F$318)</f>
        <v>9820.0876334260647</v>
      </c>
      <c r="H302" s="25">
        <f t="shared" ref="H302:H318" si="82">D302*F302</f>
        <v>0</v>
      </c>
      <c r="I302" s="39">
        <f t="shared" ref="I302:I318" si="83">G302-H302</f>
        <v>9820.0876334260647</v>
      </c>
      <c r="J302" s="21"/>
      <c r="K302" s="21"/>
      <c r="L302" s="21"/>
      <c r="M302" s="21"/>
      <c r="N302" s="21"/>
      <c r="O302" s="21"/>
      <c r="P302" s="21"/>
      <c r="Q302" s="21"/>
      <c r="R302" s="21"/>
      <c r="S302" s="21"/>
      <c r="T302" s="21"/>
    </row>
    <row r="303" spans="1:21" ht="15.5" x14ac:dyDescent="0.35">
      <c r="A303" s="23">
        <v>2</v>
      </c>
      <c r="B303" s="5" t="s">
        <v>5</v>
      </c>
      <c r="C303" s="48">
        <v>1.7897789615175568</v>
      </c>
      <c r="D303" s="46">
        <v>0.14582211763374506</v>
      </c>
      <c r="F303" s="25">
        <v>0</v>
      </c>
      <c r="G303" s="39">
        <v>2804.5760796138179</v>
      </c>
      <c r="H303" s="25">
        <f t="shared" si="82"/>
        <v>0</v>
      </c>
      <c r="I303" s="39">
        <f t="shared" si="83"/>
        <v>2804.5760796138179</v>
      </c>
      <c r="J303" s="21"/>
      <c r="K303" s="21"/>
      <c r="L303" s="21"/>
      <c r="M303" s="21"/>
      <c r="N303" s="21"/>
      <c r="O303" s="21"/>
      <c r="P303" s="21"/>
      <c r="Q303" s="21"/>
      <c r="R303" s="21"/>
      <c r="S303" s="21"/>
      <c r="T303" s="21"/>
    </row>
    <row r="304" spans="1:21" ht="15.5" x14ac:dyDescent="0.35">
      <c r="A304" s="23">
        <v>3</v>
      </c>
      <c r="B304" s="5" t="s">
        <v>6</v>
      </c>
      <c r="C304" s="48">
        <v>2.6760283225794055</v>
      </c>
      <c r="D304" s="46">
        <v>0.11986205757635975</v>
      </c>
      <c r="F304" s="25">
        <v>0</v>
      </c>
      <c r="G304" s="39">
        <v>19352.889351214948</v>
      </c>
      <c r="H304" s="25">
        <f t="shared" si="82"/>
        <v>0</v>
      </c>
      <c r="I304" s="39">
        <f t="shared" si="83"/>
        <v>19352.889351214948</v>
      </c>
      <c r="J304" s="21"/>
      <c r="K304" s="21"/>
      <c r="L304" s="21"/>
      <c r="M304" s="21"/>
      <c r="N304" s="21"/>
      <c r="O304" s="21"/>
      <c r="P304" s="21"/>
      <c r="Q304" s="21"/>
      <c r="R304" s="21"/>
      <c r="S304" s="21"/>
      <c r="T304" s="21"/>
    </row>
    <row r="305" spans="1:20" ht="15.5" x14ac:dyDescent="0.35">
      <c r="A305" s="23">
        <v>4</v>
      </c>
      <c r="B305" s="5" t="s">
        <v>7</v>
      </c>
      <c r="C305" s="48">
        <v>5.692883194410407</v>
      </c>
      <c r="D305" s="46">
        <v>4.4273546749050187E-2</v>
      </c>
      <c r="F305" s="25">
        <v>0</v>
      </c>
      <c r="G305" s="39">
        <v>737.57857589726223</v>
      </c>
      <c r="H305" s="25">
        <f t="shared" si="82"/>
        <v>0</v>
      </c>
      <c r="I305" s="39">
        <f t="shared" si="83"/>
        <v>737.57857589726223</v>
      </c>
      <c r="J305" s="21"/>
      <c r="K305" s="21"/>
      <c r="L305" s="21"/>
      <c r="M305" s="21"/>
      <c r="N305" s="21"/>
      <c r="O305" s="21"/>
      <c r="P305" s="21"/>
      <c r="Q305" s="21"/>
      <c r="R305" s="21"/>
      <c r="S305" s="21"/>
      <c r="T305" s="21"/>
    </row>
    <row r="306" spans="1:20" ht="15.5" x14ac:dyDescent="0.35">
      <c r="A306" s="23">
        <v>5</v>
      </c>
      <c r="B306" s="5" t="s">
        <v>8</v>
      </c>
      <c r="C306" s="48">
        <v>1.8571684520837195</v>
      </c>
      <c r="D306" s="46">
        <v>0.14233553094139509</v>
      </c>
      <c r="F306" s="25">
        <v>0</v>
      </c>
      <c r="G306" s="39">
        <v>58.402947071972115</v>
      </c>
      <c r="H306" s="25">
        <f t="shared" si="82"/>
        <v>0</v>
      </c>
      <c r="I306" s="39">
        <f t="shared" si="83"/>
        <v>58.402947071972115</v>
      </c>
      <c r="J306" s="21"/>
      <c r="K306" s="21"/>
      <c r="L306" s="21"/>
      <c r="M306" s="21"/>
      <c r="N306" s="21"/>
      <c r="O306" s="21"/>
      <c r="P306" s="21"/>
      <c r="Q306" s="21"/>
      <c r="R306" s="21"/>
      <c r="S306" s="21"/>
      <c r="T306" s="21"/>
    </row>
    <row r="307" spans="1:20" ht="15.5" x14ac:dyDescent="0.35">
      <c r="A307" s="23">
        <v>6</v>
      </c>
      <c r="B307" s="5" t="s">
        <v>9</v>
      </c>
      <c r="C307" s="48">
        <v>2.0599688495359914</v>
      </c>
      <c r="D307" s="46">
        <v>0.18475234411216976</v>
      </c>
      <c r="F307" s="25">
        <v>0</v>
      </c>
      <c r="G307" s="39">
        <v>1617.1946466729842</v>
      </c>
      <c r="H307" s="25">
        <f t="shared" si="82"/>
        <v>0</v>
      </c>
      <c r="I307" s="39">
        <f t="shared" si="83"/>
        <v>1617.1946466729842</v>
      </c>
      <c r="J307" s="21"/>
      <c r="K307" s="21"/>
      <c r="L307" s="21"/>
      <c r="M307" s="21"/>
      <c r="N307" s="21"/>
      <c r="O307" s="21"/>
      <c r="P307" s="21"/>
      <c r="Q307" s="21"/>
      <c r="R307" s="21"/>
      <c r="S307" s="21"/>
      <c r="T307" s="21"/>
    </row>
    <row r="308" spans="1:20" ht="15.5" x14ac:dyDescent="0.35">
      <c r="A308" s="23">
        <v>7</v>
      </c>
      <c r="B308" s="5" t="s">
        <v>10</v>
      </c>
      <c r="C308" s="48">
        <v>1.3156421305900439</v>
      </c>
      <c r="D308" s="46">
        <v>0.30453285069076869</v>
      </c>
      <c r="F308" s="42">
        <v>800000</v>
      </c>
      <c r="G308" s="39">
        <v>246313.12665287734</v>
      </c>
      <c r="H308" s="42">
        <f t="shared" si="82"/>
        <v>243626.28055261495</v>
      </c>
      <c r="I308" s="39">
        <f t="shared" si="83"/>
        <v>2686.8461002623953</v>
      </c>
      <c r="J308" s="21"/>
      <c r="K308" s="21"/>
      <c r="L308" s="21"/>
      <c r="M308" s="21"/>
      <c r="N308" s="21"/>
      <c r="O308" s="21"/>
      <c r="P308" s="21"/>
      <c r="Q308" s="21"/>
      <c r="R308" s="21"/>
      <c r="S308" s="21"/>
      <c r="T308" s="21"/>
    </row>
    <row r="309" spans="1:20" ht="15.5" x14ac:dyDescent="0.35">
      <c r="A309" s="23">
        <v>8</v>
      </c>
      <c r="B309" s="5" t="s">
        <v>11</v>
      </c>
      <c r="C309" s="48">
        <v>2.0804858563157835</v>
      </c>
      <c r="D309" s="46">
        <v>0.16607846024053691</v>
      </c>
      <c r="F309" s="25">
        <v>0</v>
      </c>
      <c r="G309" s="39">
        <v>5396.8433322103629</v>
      </c>
      <c r="H309" s="25">
        <f t="shared" si="82"/>
        <v>0</v>
      </c>
      <c r="I309" s="39">
        <f t="shared" si="83"/>
        <v>5396.8433322103629</v>
      </c>
      <c r="J309" s="21"/>
      <c r="K309" s="21"/>
      <c r="L309" s="21"/>
      <c r="M309" s="21"/>
      <c r="N309" s="21"/>
      <c r="O309" s="21"/>
      <c r="P309" s="21"/>
      <c r="Q309" s="21"/>
      <c r="R309" s="21"/>
      <c r="S309" s="21"/>
      <c r="T309" s="21"/>
    </row>
    <row r="310" spans="1:20" ht="15.5" x14ac:dyDescent="0.35">
      <c r="A310" s="23">
        <v>9</v>
      </c>
      <c r="B310" s="5" t="s">
        <v>12</v>
      </c>
      <c r="C310" s="48">
        <v>1.8619168194806812</v>
      </c>
      <c r="D310" s="46">
        <v>0.21693434744892021</v>
      </c>
      <c r="F310" s="25">
        <v>0</v>
      </c>
      <c r="G310" s="39">
        <v>1559.7861714996031</v>
      </c>
      <c r="H310" s="25">
        <f t="shared" si="82"/>
        <v>0</v>
      </c>
      <c r="I310" s="39">
        <f t="shared" si="83"/>
        <v>1559.7861714996031</v>
      </c>
      <c r="J310" s="21"/>
      <c r="K310" s="21"/>
      <c r="L310" s="21"/>
      <c r="M310" s="21"/>
      <c r="N310" s="21"/>
      <c r="O310" s="21"/>
      <c r="P310" s="21"/>
      <c r="Q310" s="21"/>
      <c r="R310" s="21"/>
      <c r="S310" s="21"/>
      <c r="T310" s="21"/>
    </row>
    <row r="311" spans="1:20" ht="15.5" x14ac:dyDescent="0.35">
      <c r="A311" s="23">
        <v>10</v>
      </c>
      <c r="B311" s="5" t="s">
        <v>13</v>
      </c>
      <c r="C311" s="48">
        <v>1.7366608505107852</v>
      </c>
      <c r="D311" s="46">
        <v>0.17698173864551212</v>
      </c>
      <c r="F311" s="25">
        <v>0</v>
      </c>
      <c r="G311" s="39">
        <v>6333.5872891260733</v>
      </c>
      <c r="H311" s="25">
        <f t="shared" si="82"/>
        <v>0</v>
      </c>
      <c r="I311" s="39">
        <f t="shared" si="83"/>
        <v>6333.5872891260733</v>
      </c>
      <c r="J311" s="21"/>
      <c r="K311" s="21"/>
      <c r="L311" s="21"/>
      <c r="M311" s="21"/>
      <c r="N311" s="21"/>
      <c r="O311" s="21"/>
      <c r="P311" s="21"/>
      <c r="Q311" s="21"/>
      <c r="R311" s="21"/>
      <c r="S311" s="21"/>
      <c r="T311" s="21"/>
    </row>
    <row r="312" spans="1:20" ht="15.5" x14ac:dyDescent="0.35">
      <c r="A312" s="23">
        <v>11</v>
      </c>
      <c r="B312" s="5" t="s">
        <v>14</v>
      </c>
      <c r="C312" s="48">
        <v>1.2961096910898986</v>
      </c>
      <c r="D312" s="46">
        <v>0.27633817314248449</v>
      </c>
      <c r="F312" s="25">
        <v>0</v>
      </c>
      <c r="G312" s="39">
        <v>14672.585603364443</v>
      </c>
      <c r="H312" s="25">
        <f t="shared" si="82"/>
        <v>0</v>
      </c>
      <c r="I312" s="39">
        <f t="shared" si="83"/>
        <v>14672.585603364443</v>
      </c>
      <c r="J312" s="21"/>
      <c r="K312" s="21"/>
      <c r="L312" s="21"/>
      <c r="M312" s="21"/>
      <c r="N312" s="21"/>
      <c r="O312" s="21"/>
      <c r="P312" s="21"/>
      <c r="Q312" s="21"/>
      <c r="R312" s="21"/>
      <c r="S312" s="21"/>
      <c r="T312" s="21"/>
    </row>
    <row r="313" spans="1:20" ht="15.5" x14ac:dyDescent="0.35">
      <c r="A313" s="23">
        <v>12</v>
      </c>
      <c r="B313" s="5" t="s">
        <v>15</v>
      </c>
      <c r="C313" s="48">
        <v>2.2305474734404678</v>
      </c>
      <c r="D313" s="46">
        <v>6.9713324766560683E-2</v>
      </c>
      <c r="F313" s="25">
        <v>0</v>
      </c>
      <c r="G313" s="39">
        <v>1960.7835933143272</v>
      </c>
      <c r="H313" s="25">
        <f t="shared" si="82"/>
        <v>0</v>
      </c>
      <c r="I313" s="39">
        <f t="shared" si="83"/>
        <v>1960.7835933143272</v>
      </c>
      <c r="J313" s="21"/>
      <c r="K313" s="21"/>
      <c r="L313" s="21"/>
      <c r="M313" s="21"/>
      <c r="N313" s="21"/>
      <c r="O313" s="21"/>
      <c r="P313" s="21"/>
      <c r="Q313" s="21"/>
      <c r="R313" s="21"/>
      <c r="S313" s="21"/>
      <c r="T313" s="21"/>
    </row>
    <row r="314" spans="1:20" ht="15.5" x14ac:dyDescent="0.35">
      <c r="A314" s="23">
        <v>13</v>
      </c>
      <c r="B314" s="5" t="s">
        <v>16</v>
      </c>
      <c r="C314" s="48">
        <v>1.6744114303333841</v>
      </c>
      <c r="D314" s="46">
        <v>0.22397076188104953</v>
      </c>
      <c r="F314" s="25">
        <v>0</v>
      </c>
      <c r="G314" s="39">
        <v>7352.3904350386983</v>
      </c>
      <c r="H314" s="25">
        <f t="shared" si="82"/>
        <v>0</v>
      </c>
      <c r="I314" s="39">
        <f t="shared" si="83"/>
        <v>7352.3904350386983</v>
      </c>
      <c r="J314" s="21"/>
      <c r="K314" s="21"/>
      <c r="L314" s="21"/>
      <c r="M314" s="21"/>
      <c r="N314" s="21"/>
      <c r="O314" s="21"/>
      <c r="P314" s="21"/>
      <c r="Q314" s="21"/>
      <c r="R314" s="21"/>
      <c r="S314" s="21"/>
      <c r="T314" s="21"/>
    </row>
    <row r="315" spans="1:20" ht="15.5" x14ac:dyDescent="0.35">
      <c r="A315" s="23">
        <v>14</v>
      </c>
      <c r="B315" s="5" t="s">
        <v>17</v>
      </c>
      <c r="C315" s="48">
        <v>1.3860478425205383</v>
      </c>
      <c r="D315" s="46">
        <v>0.44281558115381758</v>
      </c>
      <c r="F315" s="25">
        <v>0</v>
      </c>
      <c r="G315" s="39">
        <v>697.63900421371181</v>
      </c>
      <c r="H315" s="25">
        <f t="shared" si="82"/>
        <v>0</v>
      </c>
      <c r="I315" s="39">
        <f t="shared" si="83"/>
        <v>697.63900421371181</v>
      </c>
      <c r="J315" s="21"/>
      <c r="K315" s="21"/>
      <c r="L315" s="21"/>
      <c r="M315" s="21"/>
      <c r="N315" s="21"/>
      <c r="O315" s="21"/>
      <c r="P315" s="21"/>
      <c r="Q315" s="21"/>
      <c r="R315" s="21"/>
      <c r="S315" s="21"/>
      <c r="T315" s="21"/>
    </row>
    <row r="316" spans="1:20" ht="15.5" x14ac:dyDescent="0.35">
      <c r="A316" s="23">
        <v>15</v>
      </c>
      <c r="B316" s="5" t="s">
        <v>18</v>
      </c>
      <c r="C316" s="48">
        <v>1.1858157550021973</v>
      </c>
      <c r="D316" s="46">
        <v>0.55737051599532672</v>
      </c>
      <c r="F316" s="25">
        <v>0</v>
      </c>
      <c r="G316" s="39">
        <v>748.15611504334879</v>
      </c>
      <c r="H316" s="25">
        <f t="shared" si="82"/>
        <v>0</v>
      </c>
      <c r="I316" s="39">
        <f t="shared" si="83"/>
        <v>748.15611504334879</v>
      </c>
      <c r="J316" s="21"/>
      <c r="K316" s="21"/>
      <c r="L316" s="21"/>
      <c r="M316" s="21"/>
      <c r="N316" s="21"/>
      <c r="O316" s="21"/>
      <c r="P316" s="21"/>
      <c r="Q316" s="21"/>
      <c r="R316" s="21"/>
      <c r="S316" s="21"/>
      <c r="T316" s="21"/>
    </row>
    <row r="317" spans="1:20" ht="15.5" x14ac:dyDescent="0.35">
      <c r="A317" s="23">
        <v>16</v>
      </c>
      <c r="B317" s="5" t="s">
        <v>19</v>
      </c>
      <c r="C317" s="48">
        <v>1.9293722831632079</v>
      </c>
      <c r="D317" s="46">
        <v>0.22370691405193924</v>
      </c>
      <c r="F317" s="25">
        <v>0</v>
      </c>
      <c r="G317" s="39">
        <v>312.51130991130623</v>
      </c>
      <c r="H317" s="25">
        <f t="shared" si="82"/>
        <v>0</v>
      </c>
      <c r="I317" s="39">
        <f t="shared" si="83"/>
        <v>312.51130991130623</v>
      </c>
      <c r="J317" s="21"/>
      <c r="K317" s="21"/>
      <c r="L317" s="21"/>
      <c r="M317" s="21"/>
      <c r="N317" s="21"/>
      <c r="O317" s="21"/>
      <c r="P317" s="21"/>
      <c r="Q317" s="21"/>
      <c r="R317" s="21"/>
      <c r="S317" s="21"/>
      <c r="T317" s="21"/>
    </row>
    <row r="318" spans="1:20" ht="15.5" x14ac:dyDescent="0.35">
      <c r="A318" s="23">
        <v>17</v>
      </c>
      <c r="B318" s="5" t="s">
        <v>20</v>
      </c>
      <c r="C318" s="48">
        <v>1.4717371585308765</v>
      </c>
      <c r="D318" s="46">
        <v>0.31171179453224002</v>
      </c>
      <c r="F318" s="25">
        <v>0</v>
      </c>
      <c r="G318" s="39">
        <v>786.86007347385078</v>
      </c>
      <c r="H318" s="25">
        <f t="shared" si="82"/>
        <v>0</v>
      </c>
      <c r="I318" s="39">
        <f t="shared" si="83"/>
        <v>786.86007347385078</v>
      </c>
      <c r="J318" s="21"/>
      <c r="K318" s="21"/>
      <c r="L318" s="21"/>
      <c r="M318" s="21"/>
      <c r="N318" s="21"/>
      <c r="O318" s="21"/>
      <c r="P318" s="21"/>
      <c r="Q318" s="21"/>
      <c r="R318" s="21"/>
      <c r="S318" s="21"/>
      <c r="T318" s="21"/>
    </row>
    <row r="319" spans="1:20" ht="12.5" x14ac:dyDescent="0.25">
      <c r="C319" s="21"/>
      <c r="D319" s="21"/>
      <c r="E319" s="21"/>
      <c r="F319" s="21"/>
      <c r="G319" s="21"/>
      <c r="H319" s="21"/>
      <c r="I319" s="21"/>
      <c r="J319" s="21"/>
      <c r="K319" s="21"/>
      <c r="L319" s="21"/>
      <c r="M319" s="21"/>
      <c r="N319" s="21"/>
      <c r="O319" s="21"/>
      <c r="P319" s="21"/>
      <c r="Q319" s="21"/>
      <c r="R319" s="21"/>
      <c r="S319" s="21"/>
      <c r="T319" s="21"/>
    </row>
    <row r="320" spans="1:20" ht="12.5" x14ac:dyDescent="0.25">
      <c r="C320" s="21"/>
      <c r="D320" s="21"/>
      <c r="E320" s="21"/>
      <c r="F320" s="21"/>
      <c r="G320" s="21"/>
      <c r="H320" s="21"/>
      <c r="I320" s="21"/>
      <c r="J320" s="21"/>
      <c r="K320" s="21"/>
      <c r="L320" s="21"/>
      <c r="M320" s="21"/>
      <c r="N320" s="21"/>
      <c r="O320" s="21"/>
      <c r="P320" s="21"/>
      <c r="Q320" s="21"/>
      <c r="R320" s="21"/>
      <c r="S320" s="21"/>
      <c r="T320" s="21"/>
    </row>
    <row r="321" spans="1:20" ht="12.5" x14ac:dyDescent="0.25">
      <c r="C321" s="21"/>
      <c r="D321" s="21"/>
      <c r="E321" s="21"/>
      <c r="F321" s="21"/>
      <c r="G321" s="21"/>
      <c r="H321" s="21"/>
      <c r="I321" s="21"/>
      <c r="J321" s="21"/>
      <c r="K321" s="21"/>
      <c r="L321" s="21"/>
      <c r="M321" s="21"/>
      <c r="N321" s="21"/>
      <c r="O321" s="21"/>
      <c r="P321" s="21"/>
      <c r="Q321" s="21"/>
      <c r="R321" s="21"/>
      <c r="S321" s="21"/>
      <c r="T321" s="21"/>
    </row>
    <row r="322" spans="1:20" ht="12.5" x14ac:dyDescent="0.25">
      <c r="A322" s="43"/>
      <c r="B322" s="43"/>
      <c r="C322" s="44"/>
      <c r="D322" s="44"/>
      <c r="E322" s="44"/>
      <c r="F322" s="44"/>
      <c r="G322" s="44"/>
      <c r="H322" s="44"/>
      <c r="I322" s="44"/>
      <c r="J322" s="44"/>
      <c r="K322" s="44"/>
      <c r="L322" s="44"/>
      <c r="M322" s="44"/>
      <c r="N322" s="44"/>
      <c r="O322" s="44"/>
      <c r="P322" s="44"/>
      <c r="Q322" s="44"/>
      <c r="R322" s="44"/>
      <c r="S322" s="44"/>
      <c r="T322" s="21"/>
    </row>
    <row r="323" spans="1:20" ht="12.5" x14ac:dyDescent="0.25">
      <c r="C323" s="21"/>
      <c r="D323" s="21"/>
      <c r="E323" s="21"/>
      <c r="F323" s="21"/>
      <c r="G323" s="21"/>
      <c r="H323" s="21"/>
      <c r="I323" s="21"/>
      <c r="J323" s="21"/>
      <c r="K323" s="21"/>
      <c r="L323" s="21"/>
      <c r="M323" s="21"/>
      <c r="N323" s="21"/>
      <c r="O323" s="21"/>
      <c r="P323" s="21"/>
      <c r="Q323" s="21"/>
      <c r="R323" s="21"/>
      <c r="S323" s="21"/>
      <c r="T323" s="21"/>
    </row>
    <row r="324" spans="1:20" ht="12.5" x14ac:dyDescent="0.25">
      <c r="A324" s="106" t="s">
        <v>104</v>
      </c>
      <c r="B324" s="107"/>
      <c r="C324" s="21"/>
      <c r="D324" s="21"/>
      <c r="E324" s="21"/>
      <c r="F324" s="21"/>
      <c r="G324" s="21"/>
      <c r="H324" s="21"/>
      <c r="I324" s="21"/>
      <c r="J324" s="21"/>
      <c r="K324" s="21"/>
      <c r="L324" s="21"/>
      <c r="M324" s="21"/>
      <c r="N324" s="21"/>
      <c r="O324" s="21"/>
      <c r="P324" s="21"/>
      <c r="Q324" s="21"/>
      <c r="R324" s="21"/>
      <c r="S324" s="21"/>
      <c r="T324" s="21"/>
    </row>
    <row r="325" spans="1:20" ht="12.5" x14ac:dyDescent="0.25">
      <c r="A325" s="107"/>
      <c r="B325" s="107"/>
      <c r="C325" s="21"/>
      <c r="D325" s="21"/>
      <c r="E325" s="21"/>
      <c r="F325" s="21"/>
      <c r="G325" s="21"/>
      <c r="H325" s="21"/>
      <c r="I325" s="21"/>
      <c r="J325" s="21"/>
      <c r="K325" s="21"/>
      <c r="L325" s="21"/>
      <c r="M325" s="21"/>
      <c r="N325" s="21"/>
      <c r="O325" s="21"/>
      <c r="P325" s="21"/>
      <c r="Q325" s="21"/>
      <c r="R325" s="21"/>
      <c r="S325" s="21"/>
      <c r="T325" s="21"/>
    </row>
    <row r="326" spans="1:20" ht="15.5" x14ac:dyDescent="0.35">
      <c r="B326" s="22">
        <v>1</v>
      </c>
      <c r="C326" s="22">
        <v>2</v>
      </c>
      <c r="D326" s="22">
        <v>3</v>
      </c>
      <c r="E326" s="22">
        <v>4</v>
      </c>
      <c r="F326" s="22">
        <v>5</v>
      </c>
      <c r="G326" s="22">
        <v>6</v>
      </c>
      <c r="H326" s="22">
        <v>7</v>
      </c>
      <c r="I326" s="22">
        <v>8</v>
      </c>
      <c r="J326" s="22">
        <v>9</v>
      </c>
      <c r="K326" s="22">
        <v>10</v>
      </c>
      <c r="L326" s="22">
        <v>11</v>
      </c>
      <c r="M326" s="22">
        <v>12</v>
      </c>
      <c r="N326" s="22">
        <v>13</v>
      </c>
      <c r="O326" s="22">
        <v>14</v>
      </c>
      <c r="P326" s="22">
        <v>15</v>
      </c>
      <c r="Q326" s="22">
        <v>16</v>
      </c>
      <c r="R326" s="22">
        <v>17</v>
      </c>
      <c r="S326" s="21"/>
      <c r="T326" s="21"/>
    </row>
    <row r="327" spans="1:20" ht="15.5" x14ac:dyDescent="0.35">
      <c r="B327" s="22" t="s">
        <v>4</v>
      </c>
      <c r="C327" s="22" t="s">
        <v>5</v>
      </c>
      <c r="D327" s="22" t="s">
        <v>6</v>
      </c>
      <c r="E327" s="22" t="s">
        <v>7</v>
      </c>
      <c r="F327" s="22" t="s">
        <v>8</v>
      </c>
      <c r="G327" s="22" t="s">
        <v>9</v>
      </c>
      <c r="H327" s="22" t="s">
        <v>10</v>
      </c>
      <c r="I327" s="22" t="s">
        <v>11</v>
      </c>
      <c r="J327" s="22" t="s">
        <v>12</v>
      </c>
      <c r="K327" s="22" t="s">
        <v>13</v>
      </c>
      <c r="L327" s="22" t="s">
        <v>14</v>
      </c>
      <c r="M327" s="22" t="s">
        <v>15</v>
      </c>
      <c r="N327" s="22" t="s">
        <v>16</v>
      </c>
      <c r="O327" s="22" t="s">
        <v>17</v>
      </c>
      <c r="P327" s="22" t="s">
        <v>18</v>
      </c>
      <c r="Q327" s="22" t="s">
        <v>19</v>
      </c>
      <c r="R327" s="22" t="s">
        <v>20</v>
      </c>
      <c r="S327" s="21"/>
      <c r="T327" s="21"/>
    </row>
    <row r="328" spans="1:20" ht="12.5" x14ac:dyDescent="0.25">
      <c r="B328" s="37">
        <f t="array" ref="B328:R328">TRANSPOSE('Data_Tenaga Kerja'!D6:D22)</f>
        <v>40.757151</v>
      </c>
      <c r="C328" s="37">
        <v>1.7335229999999999</v>
      </c>
      <c r="D328" s="37">
        <v>20.010757999999999</v>
      </c>
      <c r="E328" s="37">
        <v>0.35527999999999998</v>
      </c>
      <c r="F328" s="37">
        <v>0.55671300000000001</v>
      </c>
      <c r="G328" s="37">
        <v>9.4707629999999998</v>
      </c>
      <c r="H328" s="37">
        <v>27.328692</v>
      </c>
      <c r="I328" s="37">
        <v>6.1996370000000001</v>
      </c>
      <c r="J328" s="37">
        <v>11.270801000000001</v>
      </c>
      <c r="K328" s="37">
        <v>1.026529</v>
      </c>
      <c r="L328" s="37">
        <v>1.7112609999999999</v>
      </c>
      <c r="M328" s="37">
        <v>0.559307</v>
      </c>
      <c r="N328" s="37">
        <v>2.4454030000000002</v>
      </c>
      <c r="O328" s="37">
        <v>5.0934299999999997</v>
      </c>
      <c r="P328" s="37">
        <v>7.1580709999999996</v>
      </c>
      <c r="Q328" s="37">
        <v>2.374984</v>
      </c>
      <c r="R328" s="37">
        <v>6.5897009999999998</v>
      </c>
      <c r="S328" s="21"/>
      <c r="T328" s="21"/>
    </row>
    <row r="329" spans="1:20" ht="12.5" x14ac:dyDescent="0.25">
      <c r="S329" s="21"/>
      <c r="T329" s="21"/>
    </row>
    <row r="330" spans="1:20" ht="12.5" x14ac:dyDescent="0.25">
      <c r="S330" s="21"/>
      <c r="T330" s="21"/>
    </row>
    <row r="331" spans="1:20" ht="12.5" x14ac:dyDescent="0.25">
      <c r="C331" s="21"/>
      <c r="D331" s="21"/>
      <c r="E331" s="21"/>
      <c r="F331" s="21"/>
      <c r="G331" s="21"/>
      <c r="H331" s="21"/>
      <c r="I331" s="21"/>
      <c r="J331" s="21"/>
      <c r="K331" s="21"/>
      <c r="L331" s="21"/>
      <c r="M331" s="21"/>
      <c r="N331" s="21"/>
      <c r="O331" s="21"/>
      <c r="P331" s="21"/>
      <c r="Q331" s="21"/>
      <c r="R331" s="21"/>
      <c r="S331" s="21"/>
      <c r="T331" s="21"/>
    </row>
    <row r="332" spans="1:20" ht="12.5" x14ac:dyDescent="0.25">
      <c r="C332" s="21"/>
      <c r="D332" s="21"/>
      <c r="E332" s="21"/>
      <c r="F332" s="21"/>
      <c r="G332" s="21"/>
      <c r="H332" s="21"/>
      <c r="I332" s="21"/>
      <c r="J332" s="21"/>
      <c r="K332" s="21"/>
      <c r="L332" s="21"/>
      <c r="M332" s="21"/>
      <c r="N332" s="21"/>
      <c r="O332" s="21"/>
      <c r="P332" s="21"/>
      <c r="Q332" s="21"/>
      <c r="R332" s="21"/>
      <c r="S332" s="21"/>
      <c r="T332" s="21"/>
    </row>
    <row r="333" spans="1:20" ht="12.5" x14ac:dyDescent="0.25">
      <c r="S333" s="21"/>
      <c r="T333" s="21"/>
    </row>
    <row r="334" spans="1:20" ht="12.5" x14ac:dyDescent="0.25">
      <c r="C334" s="21"/>
      <c r="D334" s="21"/>
      <c r="E334" s="21"/>
      <c r="F334" s="21"/>
      <c r="G334" s="21"/>
      <c r="H334" s="21"/>
      <c r="I334" s="21"/>
      <c r="J334" s="21"/>
      <c r="K334" s="21"/>
      <c r="L334" s="21"/>
      <c r="M334" s="21"/>
      <c r="N334" s="21"/>
      <c r="O334" s="21"/>
      <c r="P334" s="21"/>
      <c r="Q334" s="21"/>
      <c r="R334" s="21"/>
      <c r="S334" s="21"/>
      <c r="T334" s="21"/>
    </row>
    <row r="335" spans="1:20" ht="12.5" x14ac:dyDescent="0.25">
      <c r="C335" s="21"/>
      <c r="D335" s="21"/>
      <c r="E335" s="21"/>
      <c r="F335" s="21"/>
      <c r="G335" s="21"/>
      <c r="H335" s="21"/>
      <c r="I335" s="21"/>
      <c r="J335" s="21"/>
      <c r="K335" s="21"/>
      <c r="L335" s="21"/>
      <c r="M335" s="21"/>
      <c r="N335" s="21"/>
      <c r="O335" s="21"/>
      <c r="P335" s="21"/>
      <c r="Q335" s="21"/>
      <c r="R335" s="21"/>
      <c r="S335" s="21"/>
      <c r="T335" s="21"/>
    </row>
    <row r="336" spans="1:20" ht="12.5" x14ac:dyDescent="0.25">
      <c r="A336" s="106" t="s">
        <v>105</v>
      </c>
      <c r="B336" s="107"/>
      <c r="S336" s="21"/>
      <c r="T336" s="21"/>
    </row>
    <row r="337" spans="1:20" ht="12.5" x14ac:dyDescent="0.25">
      <c r="A337" s="107"/>
      <c r="B337" s="107"/>
      <c r="S337" s="21"/>
      <c r="T337" s="21"/>
    </row>
    <row r="338" spans="1:20" ht="15.5" x14ac:dyDescent="0.35">
      <c r="A338" s="95"/>
      <c r="B338" s="22">
        <v>1</v>
      </c>
      <c r="C338" s="22">
        <v>2</v>
      </c>
      <c r="D338" s="22">
        <v>3</v>
      </c>
      <c r="E338" s="22">
        <v>4</v>
      </c>
      <c r="F338" s="22">
        <v>5</v>
      </c>
      <c r="G338" s="22">
        <v>6</v>
      </c>
      <c r="H338" s="22">
        <v>7</v>
      </c>
      <c r="I338" s="22">
        <v>8</v>
      </c>
      <c r="J338" s="22">
        <v>9</v>
      </c>
      <c r="K338" s="22">
        <v>10</v>
      </c>
      <c r="L338" s="22">
        <v>11</v>
      </c>
      <c r="M338" s="22">
        <v>12</v>
      </c>
      <c r="N338" s="22">
        <v>13</v>
      </c>
      <c r="O338" s="22">
        <v>14</v>
      </c>
      <c r="P338" s="22">
        <v>15</v>
      </c>
      <c r="Q338" s="22">
        <v>16</v>
      </c>
      <c r="R338" s="22">
        <v>17</v>
      </c>
      <c r="S338" s="21"/>
      <c r="T338" s="21"/>
    </row>
    <row r="339" spans="1:20" ht="15.5" x14ac:dyDescent="0.35">
      <c r="A339" s="86"/>
      <c r="B339" s="22" t="s">
        <v>4</v>
      </c>
      <c r="C339" s="22" t="s">
        <v>5</v>
      </c>
      <c r="D339" s="22" t="s">
        <v>6</v>
      </c>
      <c r="E339" s="22" t="s">
        <v>7</v>
      </c>
      <c r="F339" s="22" t="s">
        <v>8</v>
      </c>
      <c r="G339" s="22" t="s">
        <v>9</v>
      </c>
      <c r="H339" s="22" t="s">
        <v>10</v>
      </c>
      <c r="I339" s="22" t="s">
        <v>11</v>
      </c>
      <c r="J339" s="22" t="s">
        <v>12</v>
      </c>
      <c r="K339" s="22" t="s">
        <v>13</v>
      </c>
      <c r="L339" s="22" t="s">
        <v>14</v>
      </c>
      <c r="M339" s="22" t="s">
        <v>15</v>
      </c>
      <c r="N339" s="22" t="s">
        <v>16</v>
      </c>
      <c r="O339" s="22" t="s">
        <v>17</v>
      </c>
      <c r="P339" s="22" t="s">
        <v>18</v>
      </c>
      <c r="Q339" s="22" t="s">
        <v>19</v>
      </c>
      <c r="R339" s="22" t="s">
        <v>20</v>
      </c>
      <c r="S339" s="21"/>
      <c r="T339" s="21"/>
    </row>
    <row r="340" spans="1:20" ht="13" x14ac:dyDescent="0.25">
      <c r="A340" s="45" t="s">
        <v>94</v>
      </c>
      <c r="B340" s="46">
        <f t="shared" ref="B340:R340" si="84">B328/C31</f>
        <v>1.5774342456748259E-8</v>
      </c>
      <c r="C340" s="46">
        <f t="shared" si="84"/>
        <v>1.1254912173219534E-9</v>
      </c>
      <c r="D340" s="46">
        <f t="shared" si="84"/>
        <v>2.4597115317943632E-9</v>
      </c>
      <c r="E340" s="46">
        <f t="shared" si="84"/>
        <v>4.6847658655869997E-10</v>
      </c>
      <c r="F340" s="46">
        <f t="shared" si="84"/>
        <v>7.9452042321503348E-9</v>
      </c>
      <c r="G340" s="46">
        <f t="shared" si="84"/>
        <v>2.7508482267313247E-9</v>
      </c>
      <c r="H340" s="46">
        <f t="shared" si="84"/>
        <v>9.3224226240699795E-9</v>
      </c>
      <c r="I340" s="46">
        <f t="shared" si="84"/>
        <v>4.0462825863425477E-9</v>
      </c>
      <c r="J340" s="46">
        <f t="shared" si="84"/>
        <v>9.490681695822387E-9</v>
      </c>
      <c r="K340" s="46">
        <f t="shared" si="84"/>
        <v>9.144433593326778E-10</v>
      </c>
      <c r="L340" s="46">
        <f t="shared" si="84"/>
        <v>1.840065255041835E-9</v>
      </c>
      <c r="M340" s="46">
        <f t="shared" si="84"/>
        <v>5.8004757313725516E-10</v>
      </c>
      <c r="N340" s="46">
        <f t="shared" si="84"/>
        <v>2.9493009931848764E-9</v>
      </c>
      <c r="O340" s="46">
        <f t="shared" si="84"/>
        <v>6.7491839808395221E-9</v>
      </c>
      <c r="P340" s="46">
        <f t="shared" si="84"/>
        <v>9.3760871120023894E-9</v>
      </c>
      <c r="Q340" s="46">
        <f t="shared" si="84"/>
        <v>3.4656771606759883E-9</v>
      </c>
      <c r="R340" s="46">
        <f t="shared" si="84"/>
        <v>1.4052340412600978E-8</v>
      </c>
      <c r="S340" s="21"/>
      <c r="T340" s="21"/>
    </row>
    <row r="341" spans="1:20" ht="12.5" x14ac:dyDescent="0.25">
      <c r="C341" s="21"/>
      <c r="D341" s="21"/>
      <c r="E341" s="21"/>
      <c r="F341" s="21"/>
      <c r="G341" s="21"/>
      <c r="H341" s="21"/>
      <c r="I341" s="21"/>
      <c r="J341" s="21"/>
      <c r="K341" s="21"/>
      <c r="L341" s="21"/>
      <c r="M341" s="21"/>
      <c r="N341" s="21"/>
      <c r="O341" s="21"/>
      <c r="P341" s="21"/>
      <c r="Q341" s="21"/>
      <c r="R341" s="21"/>
      <c r="S341" s="21"/>
      <c r="T341" s="21"/>
    </row>
    <row r="342" spans="1:20" ht="12.5" x14ac:dyDescent="0.25">
      <c r="C342" s="21"/>
      <c r="D342" s="21"/>
      <c r="E342" s="21"/>
      <c r="F342" s="21"/>
      <c r="G342" s="21"/>
      <c r="H342" s="21"/>
      <c r="I342" s="21"/>
      <c r="J342" s="21"/>
      <c r="K342" s="21"/>
      <c r="L342" s="21"/>
      <c r="M342" s="21"/>
      <c r="N342" s="21"/>
      <c r="O342" s="21"/>
      <c r="P342" s="21"/>
      <c r="Q342" s="21"/>
      <c r="R342" s="21"/>
      <c r="S342" s="21"/>
      <c r="T342" s="21"/>
    </row>
    <row r="343" spans="1:20" ht="12.5" x14ac:dyDescent="0.25">
      <c r="C343" s="21"/>
      <c r="D343" s="21"/>
      <c r="E343" s="21"/>
      <c r="F343" s="21"/>
      <c r="G343" s="21"/>
      <c r="H343" s="21"/>
      <c r="I343" s="21"/>
      <c r="J343" s="21"/>
      <c r="K343" s="21"/>
      <c r="L343" s="21"/>
      <c r="M343" s="21"/>
      <c r="N343" s="21"/>
      <c r="O343" s="21"/>
      <c r="P343" s="21"/>
      <c r="Q343" s="21"/>
      <c r="R343" s="21"/>
      <c r="S343" s="21"/>
      <c r="T343" s="21"/>
    </row>
    <row r="344" spans="1:20" ht="12.5" x14ac:dyDescent="0.25">
      <c r="C344" s="21"/>
      <c r="D344" s="21"/>
      <c r="E344" s="21"/>
      <c r="F344" s="21"/>
      <c r="G344" s="21"/>
      <c r="H344" s="21"/>
      <c r="I344" s="21"/>
      <c r="J344" s="21"/>
      <c r="K344" s="21"/>
      <c r="L344" s="21"/>
      <c r="M344" s="21"/>
      <c r="N344" s="21"/>
      <c r="O344" s="21"/>
      <c r="P344" s="21"/>
      <c r="Q344" s="21"/>
      <c r="R344" s="21"/>
      <c r="S344" s="21"/>
      <c r="T344" s="21"/>
    </row>
    <row r="345" spans="1:20" ht="12.5" x14ac:dyDescent="0.25">
      <c r="C345" s="21"/>
      <c r="D345" s="21"/>
      <c r="E345" s="21"/>
      <c r="F345" s="21"/>
      <c r="G345" s="21"/>
      <c r="H345" s="21"/>
      <c r="I345" s="21"/>
      <c r="J345" s="21"/>
      <c r="K345" s="21"/>
      <c r="L345" s="21"/>
      <c r="M345" s="21"/>
      <c r="N345" s="21"/>
      <c r="O345" s="21"/>
      <c r="P345" s="21"/>
      <c r="Q345" s="21"/>
      <c r="R345" s="21"/>
      <c r="S345" s="21"/>
      <c r="T345" s="21"/>
    </row>
    <row r="346" spans="1:20" ht="12.5" x14ac:dyDescent="0.25">
      <c r="A346" s="106" t="s">
        <v>106</v>
      </c>
      <c r="B346" s="107"/>
      <c r="C346" s="21"/>
      <c r="D346" s="21"/>
      <c r="E346" s="21"/>
      <c r="F346" s="21"/>
      <c r="G346" s="21"/>
      <c r="H346" s="21"/>
      <c r="I346" s="21"/>
      <c r="J346" s="21"/>
      <c r="K346" s="21"/>
      <c r="L346" s="21"/>
      <c r="M346" s="21"/>
      <c r="N346" s="21"/>
      <c r="O346" s="21"/>
      <c r="P346" s="21"/>
      <c r="Q346" s="21"/>
      <c r="R346" s="21"/>
      <c r="S346" s="21"/>
      <c r="T346" s="21"/>
    </row>
    <row r="347" spans="1:20" ht="12.5" x14ac:dyDescent="0.25">
      <c r="A347" s="107"/>
      <c r="B347" s="107"/>
      <c r="C347" s="21"/>
      <c r="D347" s="21"/>
      <c r="E347" s="21"/>
      <c r="F347" s="21"/>
      <c r="G347" s="21"/>
      <c r="H347" s="21"/>
      <c r="I347" s="21"/>
      <c r="J347" s="21"/>
      <c r="K347" s="21"/>
      <c r="L347" s="21"/>
      <c r="M347" s="21"/>
      <c r="N347" s="21"/>
      <c r="O347" s="21"/>
      <c r="P347" s="21"/>
      <c r="Q347" s="21"/>
      <c r="R347" s="21"/>
      <c r="S347" s="21"/>
      <c r="T347" s="21"/>
    </row>
    <row r="348" spans="1:20" ht="15.5" x14ac:dyDescent="0.35">
      <c r="A348" s="85" t="s">
        <v>2</v>
      </c>
      <c r="B348" s="108" t="s">
        <v>3</v>
      </c>
      <c r="C348" s="22">
        <v>1</v>
      </c>
      <c r="D348" s="22">
        <v>2</v>
      </c>
      <c r="E348" s="22">
        <v>3</v>
      </c>
      <c r="F348" s="22">
        <v>4</v>
      </c>
      <c r="G348" s="22">
        <v>5</v>
      </c>
      <c r="H348" s="22">
        <v>6</v>
      </c>
      <c r="I348" s="22">
        <v>7</v>
      </c>
      <c r="J348" s="22">
        <v>8</v>
      </c>
      <c r="K348" s="22">
        <v>9</v>
      </c>
      <c r="L348" s="22">
        <v>10</v>
      </c>
      <c r="M348" s="22">
        <v>11</v>
      </c>
      <c r="N348" s="22">
        <v>12</v>
      </c>
      <c r="O348" s="22">
        <v>13</v>
      </c>
      <c r="P348" s="22">
        <v>14</v>
      </c>
      <c r="Q348" s="22">
        <v>15</v>
      </c>
      <c r="R348" s="22">
        <v>16</v>
      </c>
      <c r="S348" s="22">
        <v>17</v>
      </c>
      <c r="T348" s="21"/>
    </row>
    <row r="349" spans="1:20" ht="15.5" x14ac:dyDescent="0.35">
      <c r="A349" s="86"/>
      <c r="B349" s="86"/>
      <c r="C349" s="22" t="s">
        <v>4</v>
      </c>
      <c r="D349" s="22" t="s">
        <v>5</v>
      </c>
      <c r="E349" s="22" t="s">
        <v>6</v>
      </c>
      <c r="F349" s="22" t="s">
        <v>7</v>
      </c>
      <c r="G349" s="22" t="s">
        <v>8</v>
      </c>
      <c r="H349" s="22" t="s">
        <v>9</v>
      </c>
      <c r="I349" s="22" t="s">
        <v>10</v>
      </c>
      <c r="J349" s="22" t="s">
        <v>11</v>
      </c>
      <c r="K349" s="22" t="s">
        <v>12</v>
      </c>
      <c r="L349" s="22" t="s">
        <v>13</v>
      </c>
      <c r="M349" s="22" t="s">
        <v>14</v>
      </c>
      <c r="N349" s="22" t="s">
        <v>15</v>
      </c>
      <c r="O349" s="22" t="s">
        <v>16</v>
      </c>
      <c r="P349" s="22" t="s">
        <v>17</v>
      </c>
      <c r="Q349" s="22" t="s">
        <v>18</v>
      </c>
      <c r="R349" s="22" t="s">
        <v>19</v>
      </c>
      <c r="S349" s="22" t="s">
        <v>20</v>
      </c>
      <c r="T349" s="21"/>
    </row>
    <row r="350" spans="1:20" ht="15.5" x14ac:dyDescent="0.35">
      <c r="A350" s="23">
        <v>1</v>
      </c>
      <c r="B350" s="5" t="s">
        <v>4</v>
      </c>
      <c r="C350" s="46">
        <f t="shared" ref="C350:S350" si="85">IF($B350=C$349,B$340,0)</f>
        <v>1.5774342456748259E-8</v>
      </c>
      <c r="D350" s="25">
        <f t="shared" si="85"/>
        <v>0</v>
      </c>
      <c r="E350" s="25">
        <f t="shared" si="85"/>
        <v>0</v>
      </c>
      <c r="F350" s="25">
        <f t="shared" si="85"/>
        <v>0</v>
      </c>
      <c r="G350" s="25">
        <f t="shared" si="85"/>
        <v>0</v>
      </c>
      <c r="H350" s="25">
        <f t="shared" si="85"/>
        <v>0</v>
      </c>
      <c r="I350" s="25">
        <f t="shared" si="85"/>
        <v>0</v>
      </c>
      <c r="J350" s="25">
        <f t="shared" si="85"/>
        <v>0</v>
      </c>
      <c r="K350" s="25">
        <f t="shared" si="85"/>
        <v>0</v>
      </c>
      <c r="L350" s="25">
        <f t="shared" si="85"/>
        <v>0</v>
      </c>
      <c r="M350" s="25">
        <f t="shared" si="85"/>
        <v>0</v>
      </c>
      <c r="N350" s="25">
        <f t="shared" si="85"/>
        <v>0</v>
      </c>
      <c r="O350" s="25">
        <f t="shared" si="85"/>
        <v>0</v>
      </c>
      <c r="P350" s="25">
        <f t="shared" si="85"/>
        <v>0</v>
      </c>
      <c r="Q350" s="25">
        <f t="shared" si="85"/>
        <v>0</v>
      </c>
      <c r="R350" s="25">
        <f t="shared" si="85"/>
        <v>0</v>
      </c>
      <c r="S350" s="25">
        <f t="shared" si="85"/>
        <v>0</v>
      </c>
      <c r="T350" s="21"/>
    </row>
    <row r="351" spans="1:20" ht="15.5" x14ac:dyDescent="0.35">
      <c r="A351" s="23">
        <v>2</v>
      </c>
      <c r="B351" s="5" t="s">
        <v>5</v>
      </c>
      <c r="C351" s="25">
        <f t="shared" ref="C351:S351" si="86">IF($B351=C$349,B$340,0)</f>
        <v>0</v>
      </c>
      <c r="D351" s="46">
        <f t="shared" si="86"/>
        <v>1.1254912173219534E-9</v>
      </c>
      <c r="E351" s="25">
        <f t="shared" si="86"/>
        <v>0</v>
      </c>
      <c r="F351" s="25">
        <f t="shared" si="86"/>
        <v>0</v>
      </c>
      <c r="G351" s="25">
        <f t="shared" si="86"/>
        <v>0</v>
      </c>
      <c r="H351" s="25">
        <f t="shared" si="86"/>
        <v>0</v>
      </c>
      <c r="I351" s="25">
        <f t="shared" si="86"/>
        <v>0</v>
      </c>
      <c r="J351" s="25">
        <f t="shared" si="86"/>
        <v>0</v>
      </c>
      <c r="K351" s="25">
        <f t="shared" si="86"/>
        <v>0</v>
      </c>
      <c r="L351" s="25">
        <f t="shared" si="86"/>
        <v>0</v>
      </c>
      <c r="M351" s="25">
        <f t="shared" si="86"/>
        <v>0</v>
      </c>
      <c r="N351" s="25">
        <f t="shared" si="86"/>
        <v>0</v>
      </c>
      <c r="O351" s="25">
        <f t="shared" si="86"/>
        <v>0</v>
      </c>
      <c r="P351" s="25">
        <f t="shared" si="86"/>
        <v>0</v>
      </c>
      <c r="Q351" s="25">
        <f t="shared" si="86"/>
        <v>0</v>
      </c>
      <c r="R351" s="25">
        <f t="shared" si="86"/>
        <v>0</v>
      </c>
      <c r="S351" s="25">
        <f t="shared" si="86"/>
        <v>0</v>
      </c>
      <c r="T351" s="21"/>
    </row>
    <row r="352" spans="1:20" ht="15.5" x14ac:dyDescent="0.35">
      <c r="A352" s="23">
        <v>3</v>
      </c>
      <c r="B352" s="5" t="s">
        <v>6</v>
      </c>
      <c r="C352" s="25">
        <f t="shared" ref="C352:S352" si="87">IF($B352=C$349,B$340,0)</f>
        <v>0</v>
      </c>
      <c r="D352" s="25">
        <f t="shared" si="87"/>
        <v>0</v>
      </c>
      <c r="E352" s="46">
        <f t="shared" si="87"/>
        <v>2.4597115317943632E-9</v>
      </c>
      <c r="F352" s="25">
        <f t="shared" si="87"/>
        <v>0</v>
      </c>
      <c r="G352" s="25">
        <f t="shared" si="87"/>
        <v>0</v>
      </c>
      <c r="H352" s="25">
        <f t="shared" si="87"/>
        <v>0</v>
      </c>
      <c r="I352" s="25">
        <f t="shared" si="87"/>
        <v>0</v>
      </c>
      <c r="J352" s="25">
        <f t="shared" si="87"/>
        <v>0</v>
      </c>
      <c r="K352" s="25">
        <f t="shared" si="87"/>
        <v>0</v>
      </c>
      <c r="L352" s="25">
        <f t="shared" si="87"/>
        <v>0</v>
      </c>
      <c r="M352" s="25">
        <f t="shared" si="87"/>
        <v>0</v>
      </c>
      <c r="N352" s="25">
        <f t="shared" si="87"/>
        <v>0</v>
      </c>
      <c r="O352" s="25">
        <f t="shared" si="87"/>
        <v>0</v>
      </c>
      <c r="P352" s="25">
        <f t="shared" si="87"/>
        <v>0</v>
      </c>
      <c r="Q352" s="25">
        <f t="shared" si="87"/>
        <v>0</v>
      </c>
      <c r="R352" s="25">
        <f t="shared" si="87"/>
        <v>0</v>
      </c>
      <c r="S352" s="25">
        <f t="shared" si="87"/>
        <v>0</v>
      </c>
      <c r="T352" s="21"/>
    </row>
    <row r="353" spans="1:20" ht="15.5" x14ac:dyDescent="0.35">
      <c r="A353" s="23">
        <v>4</v>
      </c>
      <c r="B353" s="5" t="s">
        <v>7</v>
      </c>
      <c r="C353" s="25">
        <f t="shared" ref="C353:S353" si="88">IF($B353=C$349,B$340,0)</f>
        <v>0</v>
      </c>
      <c r="D353" s="25">
        <f t="shared" si="88"/>
        <v>0</v>
      </c>
      <c r="E353" s="25">
        <f t="shared" si="88"/>
        <v>0</v>
      </c>
      <c r="F353" s="46">
        <f t="shared" si="88"/>
        <v>4.6847658655869997E-10</v>
      </c>
      <c r="G353" s="25">
        <f t="shared" si="88"/>
        <v>0</v>
      </c>
      <c r="H353" s="25">
        <f t="shared" si="88"/>
        <v>0</v>
      </c>
      <c r="I353" s="25">
        <f t="shared" si="88"/>
        <v>0</v>
      </c>
      <c r="J353" s="25">
        <f t="shared" si="88"/>
        <v>0</v>
      </c>
      <c r="K353" s="25">
        <f t="shared" si="88"/>
        <v>0</v>
      </c>
      <c r="L353" s="25">
        <f t="shared" si="88"/>
        <v>0</v>
      </c>
      <c r="M353" s="25">
        <f t="shared" si="88"/>
        <v>0</v>
      </c>
      <c r="N353" s="25">
        <f t="shared" si="88"/>
        <v>0</v>
      </c>
      <c r="O353" s="25">
        <f t="shared" si="88"/>
        <v>0</v>
      </c>
      <c r="P353" s="25">
        <f t="shared" si="88"/>
        <v>0</v>
      </c>
      <c r="Q353" s="25">
        <f t="shared" si="88"/>
        <v>0</v>
      </c>
      <c r="R353" s="25">
        <f t="shared" si="88"/>
        <v>0</v>
      </c>
      <c r="S353" s="25">
        <f t="shared" si="88"/>
        <v>0</v>
      </c>
      <c r="T353" s="21"/>
    </row>
    <row r="354" spans="1:20" ht="15.5" x14ac:dyDescent="0.35">
      <c r="A354" s="23">
        <v>5</v>
      </c>
      <c r="B354" s="5" t="s">
        <v>8</v>
      </c>
      <c r="C354" s="25">
        <f t="shared" ref="C354:S354" si="89">IF($B354=C$349,B$340,0)</f>
        <v>0</v>
      </c>
      <c r="D354" s="25">
        <f t="shared" si="89"/>
        <v>0</v>
      </c>
      <c r="E354" s="25">
        <f t="shared" si="89"/>
        <v>0</v>
      </c>
      <c r="F354" s="25">
        <f t="shared" si="89"/>
        <v>0</v>
      </c>
      <c r="G354" s="46">
        <f t="shared" si="89"/>
        <v>7.9452042321503348E-9</v>
      </c>
      <c r="H354" s="25">
        <f t="shared" si="89"/>
        <v>0</v>
      </c>
      <c r="I354" s="25">
        <f t="shared" si="89"/>
        <v>0</v>
      </c>
      <c r="J354" s="25">
        <f t="shared" si="89"/>
        <v>0</v>
      </c>
      <c r="K354" s="25">
        <f t="shared" si="89"/>
        <v>0</v>
      </c>
      <c r="L354" s="25">
        <f t="shared" si="89"/>
        <v>0</v>
      </c>
      <c r="M354" s="25">
        <f t="shared" si="89"/>
        <v>0</v>
      </c>
      <c r="N354" s="25">
        <f t="shared" si="89"/>
        <v>0</v>
      </c>
      <c r="O354" s="25">
        <f t="shared" si="89"/>
        <v>0</v>
      </c>
      <c r="P354" s="25">
        <f t="shared" si="89"/>
        <v>0</v>
      </c>
      <c r="Q354" s="25">
        <f t="shared" si="89"/>
        <v>0</v>
      </c>
      <c r="R354" s="25">
        <f t="shared" si="89"/>
        <v>0</v>
      </c>
      <c r="S354" s="25">
        <f t="shared" si="89"/>
        <v>0</v>
      </c>
      <c r="T354" s="21"/>
    </row>
    <row r="355" spans="1:20" ht="15.5" x14ac:dyDescent="0.35">
      <c r="A355" s="23">
        <v>6</v>
      </c>
      <c r="B355" s="5" t="s">
        <v>9</v>
      </c>
      <c r="C355" s="25">
        <f t="shared" ref="C355:S355" si="90">IF($B355=C$349,B$340,0)</f>
        <v>0</v>
      </c>
      <c r="D355" s="25">
        <f t="shared" si="90"/>
        <v>0</v>
      </c>
      <c r="E355" s="25">
        <f t="shared" si="90"/>
        <v>0</v>
      </c>
      <c r="F355" s="25">
        <f t="shared" si="90"/>
        <v>0</v>
      </c>
      <c r="G355" s="25">
        <f t="shared" si="90"/>
        <v>0</v>
      </c>
      <c r="H355" s="46">
        <f t="shared" si="90"/>
        <v>2.7508482267313247E-9</v>
      </c>
      <c r="I355" s="25">
        <f t="shared" si="90"/>
        <v>0</v>
      </c>
      <c r="J355" s="25">
        <f t="shared" si="90"/>
        <v>0</v>
      </c>
      <c r="K355" s="25">
        <f t="shared" si="90"/>
        <v>0</v>
      </c>
      <c r="L355" s="25">
        <f t="shared" si="90"/>
        <v>0</v>
      </c>
      <c r="M355" s="25">
        <f t="shared" si="90"/>
        <v>0</v>
      </c>
      <c r="N355" s="25">
        <f t="shared" si="90"/>
        <v>0</v>
      </c>
      <c r="O355" s="25">
        <f t="shared" si="90"/>
        <v>0</v>
      </c>
      <c r="P355" s="25">
        <f t="shared" si="90"/>
        <v>0</v>
      </c>
      <c r="Q355" s="25">
        <f t="shared" si="90"/>
        <v>0</v>
      </c>
      <c r="R355" s="25">
        <f t="shared" si="90"/>
        <v>0</v>
      </c>
      <c r="S355" s="25">
        <f t="shared" si="90"/>
        <v>0</v>
      </c>
      <c r="T355" s="21"/>
    </row>
    <row r="356" spans="1:20" ht="15.5" x14ac:dyDescent="0.35">
      <c r="A356" s="23">
        <v>7</v>
      </c>
      <c r="B356" s="5" t="s">
        <v>10</v>
      </c>
      <c r="C356" s="25">
        <f t="shared" ref="C356:S356" si="91">IF($B356=C$349,B$340,0)</f>
        <v>0</v>
      </c>
      <c r="D356" s="25">
        <f t="shared" si="91"/>
        <v>0</v>
      </c>
      <c r="E356" s="25">
        <f t="shared" si="91"/>
        <v>0</v>
      </c>
      <c r="F356" s="25">
        <f t="shared" si="91"/>
        <v>0</v>
      </c>
      <c r="G356" s="25">
        <f t="shared" si="91"/>
        <v>0</v>
      </c>
      <c r="H356" s="25">
        <f t="shared" si="91"/>
        <v>0</v>
      </c>
      <c r="I356" s="46">
        <f t="shared" si="91"/>
        <v>9.3224226240699795E-9</v>
      </c>
      <c r="J356" s="25">
        <f t="shared" si="91"/>
        <v>0</v>
      </c>
      <c r="K356" s="25">
        <f t="shared" si="91"/>
        <v>0</v>
      </c>
      <c r="L356" s="25">
        <f t="shared" si="91"/>
        <v>0</v>
      </c>
      <c r="M356" s="25">
        <f t="shared" si="91"/>
        <v>0</v>
      </c>
      <c r="N356" s="25">
        <f t="shared" si="91"/>
        <v>0</v>
      </c>
      <c r="O356" s="25">
        <f t="shared" si="91"/>
        <v>0</v>
      </c>
      <c r="P356" s="25">
        <f t="shared" si="91"/>
        <v>0</v>
      </c>
      <c r="Q356" s="25">
        <f t="shared" si="91"/>
        <v>0</v>
      </c>
      <c r="R356" s="25">
        <f t="shared" si="91"/>
        <v>0</v>
      </c>
      <c r="S356" s="25">
        <f t="shared" si="91"/>
        <v>0</v>
      </c>
      <c r="T356" s="21"/>
    </row>
    <row r="357" spans="1:20" ht="15.5" x14ac:dyDescent="0.35">
      <c r="A357" s="23">
        <v>8</v>
      </c>
      <c r="B357" s="5" t="s">
        <v>11</v>
      </c>
      <c r="C357" s="25">
        <f t="shared" ref="C357:S357" si="92">IF($B357=C$349,B$340,0)</f>
        <v>0</v>
      </c>
      <c r="D357" s="25">
        <f t="shared" si="92"/>
        <v>0</v>
      </c>
      <c r="E357" s="25">
        <f t="shared" si="92"/>
        <v>0</v>
      </c>
      <c r="F357" s="25">
        <f t="shared" si="92"/>
        <v>0</v>
      </c>
      <c r="G357" s="25">
        <f t="shared" si="92"/>
        <v>0</v>
      </c>
      <c r="H357" s="25">
        <f t="shared" si="92"/>
        <v>0</v>
      </c>
      <c r="I357" s="25">
        <f t="shared" si="92"/>
        <v>0</v>
      </c>
      <c r="J357" s="46">
        <f t="shared" si="92"/>
        <v>4.0462825863425477E-9</v>
      </c>
      <c r="K357" s="25">
        <f t="shared" si="92"/>
        <v>0</v>
      </c>
      <c r="L357" s="25">
        <f t="shared" si="92"/>
        <v>0</v>
      </c>
      <c r="M357" s="25">
        <f t="shared" si="92"/>
        <v>0</v>
      </c>
      <c r="N357" s="25">
        <f t="shared" si="92"/>
        <v>0</v>
      </c>
      <c r="O357" s="25">
        <f t="shared" si="92"/>
        <v>0</v>
      </c>
      <c r="P357" s="25">
        <f t="shared" si="92"/>
        <v>0</v>
      </c>
      <c r="Q357" s="25">
        <f t="shared" si="92"/>
        <v>0</v>
      </c>
      <c r="R357" s="25">
        <f t="shared" si="92"/>
        <v>0</v>
      </c>
      <c r="S357" s="25">
        <f t="shared" si="92"/>
        <v>0</v>
      </c>
      <c r="T357" s="21"/>
    </row>
    <row r="358" spans="1:20" ht="15.5" x14ac:dyDescent="0.35">
      <c r="A358" s="23">
        <v>9</v>
      </c>
      <c r="B358" s="5" t="s">
        <v>12</v>
      </c>
      <c r="C358" s="25">
        <f t="shared" ref="C358:S358" si="93">IF($B358=C$349,B$340,0)</f>
        <v>0</v>
      </c>
      <c r="D358" s="25">
        <f t="shared" si="93"/>
        <v>0</v>
      </c>
      <c r="E358" s="25">
        <f t="shared" si="93"/>
        <v>0</v>
      </c>
      <c r="F358" s="25">
        <f t="shared" si="93"/>
        <v>0</v>
      </c>
      <c r="G358" s="25">
        <f t="shared" si="93"/>
        <v>0</v>
      </c>
      <c r="H358" s="25">
        <f t="shared" si="93"/>
        <v>0</v>
      </c>
      <c r="I358" s="25">
        <f t="shared" si="93"/>
        <v>0</v>
      </c>
      <c r="J358" s="25">
        <f t="shared" si="93"/>
        <v>0</v>
      </c>
      <c r="K358" s="46">
        <f t="shared" si="93"/>
        <v>9.490681695822387E-9</v>
      </c>
      <c r="L358" s="25">
        <f t="shared" si="93"/>
        <v>0</v>
      </c>
      <c r="M358" s="25">
        <f t="shared" si="93"/>
        <v>0</v>
      </c>
      <c r="N358" s="25">
        <f t="shared" si="93"/>
        <v>0</v>
      </c>
      <c r="O358" s="25">
        <f t="shared" si="93"/>
        <v>0</v>
      </c>
      <c r="P358" s="25">
        <f t="shared" si="93"/>
        <v>0</v>
      </c>
      <c r="Q358" s="25">
        <f t="shared" si="93"/>
        <v>0</v>
      </c>
      <c r="R358" s="25">
        <f t="shared" si="93"/>
        <v>0</v>
      </c>
      <c r="S358" s="25">
        <f t="shared" si="93"/>
        <v>0</v>
      </c>
      <c r="T358" s="21"/>
    </row>
    <row r="359" spans="1:20" ht="15.5" x14ac:dyDescent="0.35">
      <c r="A359" s="23">
        <v>10</v>
      </c>
      <c r="B359" s="5" t="s">
        <v>13</v>
      </c>
      <c r="C359" s="25">
        <f t="shared" ref="C359:S359" si="94">IF($B359=C$349,B$340,0)</f>
        <v>0</v>
      </c>
      <c r="D359" s="25">
        <f t="shared" si="94"/>
        <v>0</v>
      </c>
      <c r="E359" s="25">
        <f t="shared" si="94"/>
        <v>0</v>
      </c>
      <c r="F359" s="25">
        <f t="shared" si="94"/>
        <v>0</v>
      </c>
      <c r="G359" s="25">
        <f t="shared" si="94"/>
        <v>0</v>
      </c>
      <c r="H359" s="25">
        <f t="shared" si="94"/>
        <v>0</v>
      </c>
      <c r="I359" s="25">
        <f t="shared" si="94"/>
        <v>0</v>
      </c>
      <c r="J359" s="25">
        <f t="shared" si="94"/>
        <v>0</v>
      </c>
      <c r="K359" s="25">
        <f t="shared" si="94"/>
        <v>0</v>
      </c>
      <c r="L359" s="46">
        <f t="shared" si="94"/>
        <v>9.144433593326778E-10</v>
      </c>
      <c r="M359" s="25">
        <f t="shared" si="94"/>
        <v>0</v>
      </c>
      <c r="N359" s="25">
        <f t="shared" si="94"/>
        <v>0</v>
      </c>
      <c r="O359" s="25">
        <f t="shared" si="94"/>
        <v>0</v>
      </c>
      <c r="P359" s="25">
        <f t="shared" si="94"/>
        <v>0</v>
      </c>
      <c r="Q359" s="25">
        <f t="shared" si="94"/>
        <v>0</v>
      </c>
      <c r="R359" s="25">
        <f t="shared" si="94"/>
        <v>0</v>
      </c>
      <c r="S359" s="25">
        <f t="shared" si="94"/>
        <v>0</v>
      </c>
      <c r="T359" s="21"/>
    </row>
    <row r="360" spans="1:20" ht="15.5" x14ac:dyDescent="0.35">
      <c r="A360" s="23">
        <v>11</v>
      </c>
      <c r="B360" s="5" t="s">
        <v>14</v>
      </c>
      <c r="C360" s="25">
        <f t="shared" ref="C360:S360" si="95">IF($B360=C$349,B$340,0)</f>
        <v>0</v>
      </c>
      <c r="D360" s="25">
        <f t="shared" si="95"/>
        <v>0</v>
      </c>
      <c r="E360" s="25">
        <f t="shared" si="95"/>
        <v>0</v>
      </c>
      <c r="F360" s="25">
        <f t="shared" si="95"/>
        <v>0</v>
      </c>
      <c r="G360" s="25">
        <f t="shared" si="95"/>
        <v>0</v>
      </c>
      <c r="H360" s="25">
        <f t="shared" si="95"/>
        <v>0</v>
      </c>
      <c r="I360" s="25">
        <f t="shared" si="95"/>
        <v>0</v>
      </c>
      <c r="J360" s="25">
        <f t="shared" si="95"/>
        <v>0</v>
      </c>
      <c r="K360" s="25">
        <f t="shared" si="95"/>
        <v>0</v>
      </c>
      <c r="L360" s="25">
        <f t="shared" si="95"/>
        <v>0</v>
      </c>
      <c r="M360" s="46">
        <f t="shared" si="95"/>
        <v>1.840065255041835E-9</v>
      </c>
      <c r="N360" s="25">
        <f t="shared" si="95"/>
        <v>0</v>
      </c>
      <c r="O360" s="25">
        <f t="shared" si="95"/>
        <v>0</v>
      </c>
      <c r="P360" s="25">
        <f t="shared" si="95"/>
        <v>0</v>
      </c>
      <c r="Q360" s="25">
        <f t="shared" si="95"/>
        <v>0</v>
      </c>
      <c r="R360" s="25">
        <f t="shared" si="95"/>
        <v>0</v>
      </c>
      <c r="S360" s="25">
        <f t="shared" si="95"/>
        <v>0</v>
      </c>
      <c r="T360" s="21"/>
    </row>
    <row r="361" spans="1:20" ht="15.5" x14ac:dyDescent="0.35">
      <c r="A361" s="23">
        <v>12</v>
      </c>
      <c r="B361" s="5" t="s">
        <v>15</v>
      </c>
      <c r="C361" s="25">
        <f t="shared" ref="C361:S361" si="96">IF($B361=C$349,B$340,0)</f>
        <v>0</v>
      </c>
      <c r="D361" s="25">
        <f t="shared" si="96"/>
        <v>0</v>
      </c>
      <c r="E361" s="25">
        <f t="shared" si="96"/>
        <v>0</v>
      </c>
      <c r="F361" s="25">
        <f t="shared" si="96"/>
        <v>0</v>
      </c>
      <c r="G361" s="25">
        <f t="shared" si="96"/>
        <v>0</v>
      </c>
      <c r="H361" s="25">
        <f t="shared" si="96"/>
        <v>0</v>
      </c>
      <c r="I361" s="25">
        <f t="shared" si="96"/>
        <v>0</v>
      </c>
      <c r="J361" s="25">
        <f t="shared" si="96"/>
        <v>0</v>
      </c>
      <c r="K361" s="25">
        <f t="shared" si="96"/>
        <v>0</v>
      </c>
      <c r="L361" s="25">
        <f t="shared" si="96"/>
        <v>0</v>
      </c>
      <c r="M361" s="25">
        <f t="shared" si="96"/>
        <v>0</v>
      </c>
      <c r="N361" s="46">
        <f t="shared" si="96"/>
        <v>5.8004757313725516E-10</v>
      </c>
      <c r="O361" s="25">
        <f t="shared" si="96"/>
        <v>0</v>
      </c>
      <c r="P361" s="25">
        <f t="shared" si="96"/>
        <v>0</v>
      </c>
      <c r="Q361" s="25">
        <f t="shared" si="96"/>
        <v>0</v>
      </c>
      <c r="R361" s="25">
        <f t="shared" si="96"/>
        <v>0</v>
      </c>
      <c r="S361" s="25">
        <f t="shared" si="96"/>
        <v>0</v>
      </c>
      <c r="T361" s="21"/>
    </row>
    <row r="362" spans="1:20" ht="15.5" x14ac:dyDescent="0.35">
      <c r="A362" s="23">
        <v>13</v>
      </c>
      <c r="B362" s="5" t="s">
        <v>16</v>
      </c>
      <c r="C362" s="25">
        <f t="shared" ref="C362:S362" si="97">IF($B362=C$349,B$340,0)</f>
        <v>0</v>
      </c>
      <c r="D362" s="25">
        <f t="shared" si="97"/>
        <v>0</v>
      </c>
      <c r="E362" s="25">
        <f t="shared" si="97"/>
        <v>0</v>
      </c>
      <c r="F362" s="25">
        <f t="shared" si="97"/>
        <v>0</v>
      </c>
      <c r="G362" s="25">
        <f t="shared" si="97"/>
        <v>0</v>
      </c>
      <c r="H362" s="25">
        <f t="shared" si="97"/>
        <v>0</v>
      </c>
      <c r="I362" s="25">
        <f t="shared" si="97"/>
        <v>0</v>
      </c>
      <c r="J362" s="25">
        <f t="shared" si="97"/>
        <v>0</v>
      </c>
      <c r="K362" s="25">
        <f t="shared" si="97"/>
        <v>0</v>
      </c>
      <c r="L362" s="25">
        <f t="shared" si="97"/>
        <v>0</v>
      </c>
      <c r="M362" s="25">
        <f t="shared" si="97"/>
        <v>0</v>
      </c>
      <c r="N362" s="25">
        <f t="shared" si="97"/>
        <v>0</v>
      </c>
      <c r="O362" s="46">
        <f t="shared" si="97"/>
        <v>2.9493009931848764E-9</v>
      </c>
      <c r="P362" s="25">
        <f t="shared" si="97"/>
        <v>0</v>
      </c>
      <c r="Q362" s="25">
        <f t="shared" si="97"/>
        <v>0</v>
      </c>
      <c r="R362" s="25">
        <f t="shared" si="97"/>
        <v>0</v>
      </c>
      <c r="S362" s="25">
        <f t="shared" si="97"/>
        <v>0</v>
      </c>
      <c r="T362" s="21"/>
    </row>
    <row r="363" spans="1:20" ht="15.5" x14ac:dyDescent="0.35">
      <c r="A363" s="23">
        <v>14</v>
      </c>
      <c r="B363" s="5" t="s">
        <v>17</v>
      </c>
      <c r="C363" s="25">
        <f t="shared" ref="C363:S363" si="98">IF($B363=C$349,B$340,0)</f>
        <v>0</v>
      </c>
      <c r="D363" s="25">
        <f t="shared" si="98"/>
        <v>0</v>
      </c>
      <c r="E363" s="25">
        <f t="shared" si="98"/>
        <v>0</v>
      </c>
      <c r="F363" s="25">
        <f t="shared" si="98"/>
        <v>0</v>
      </c>
      <c r="G363" s="25">
        <f t="shared" si="98"/>
        <v>0</v>
      </c>
      <c r="H363" s="25">
        <f t="shared" si="98"/>
        <v>0</v>
      </c>
      <c r="I363" s="25">
        <f t="shared" si="98"/>
        <v>0</v>
      </c>
      <c r="J363" s="25">
        <f t="shared" si="98"/>
        <v>0</v>
      </c>
      <c r="K363" s="25">
        <f t="shared" si="98"/>
        <v>0</v>
      </c>
      <c r="L363" s="25">
        <f t="shared" si="98"/>
        <v>0</v>
      </c>
      <c r="M363" s="25">
        <f t="shared" si="98"/>
        <v>0</v>
      </c>
      <c r="N363" s="25">
        <f t="shared" si="98"/>
        <v>0</v>
      </c>
      <c r="O363" s="25">
        <f t="shared" si="98"/>
        <v>0</v>
      </c>
      <c r="P363" s="46">
        <f t="shared" si="98"/>
        <v>6.7491839808395221E-9</v>
      </c>
      <c r="Q363" s="25">
        <f t="shared" si="98"/>
        <v>0</v>
      </c>
      <c r="R363" s="25">
        <f t="shared" si="98"/>
        <v>0</v>
      </c>
      <c r="S363" s="25">
        <f t="shared" si="98"/>
        <v>0</v>
      </c>
      <c r="T363" s="21"/>
    </row>
    <row r="364" spans="1:20" ht="15.5" x14ac:dyDescent="0.35">
      <c r="A364" s="23">
        <v>15</v>
      </c>
      <c r="B364" s="5" t="s">
        <v>18</v>
      </c>
      <c r="C364" s="25">
        <f t="shared" ref="C364:S364" si="99">IF($B364=C$349,B$340,0)</f>
        <v>0</v>
      </c>
      <c r="D364" s="25">
        <f t="shared" si="99"/>
        <v>0</v>
      </c>
      <c r="E364" s="25">
        <f t="shared" si="99"/>
        <v>0</v>
      </c>
      <c r="F364" s="25">
        <f t="shared" si="99"/>
        <v>0</v>
      </c>
      <c r="G364" s="25">
        <f t="shared" si="99"/>
        <v>0</v>
      </c>
      <c r="H364" s="25">
        <f t="shared" si="99"/>
        <v>0</v>
      </c>
      <c r="I364" s="25">
        <f t="shared" si="99"/>
        <v>0</v>
      </c>
      <c r="J364" s="25">
        <f t="shared" si="99"/>
        <v>0</v>
      </c>
      <c r="K364" s="25">
        <f t="shared" si="99"/>
        <v>0</v>
      </c>
      <c r="L364" s="25">
        <f t="shared" si="99"/>
        <v>0</v>
      </c>
      <c r="M364" s="25">
        <f t="shared" si="99"/>
        <v>0</v>
      </c>
      <c r="N364" s="25">
        <f t="shared" si="99"/>
        <v>0</v>
      </c>
      <c r="O364" s="25">
        <f t="shared" si="99"/>
        <v>0</v>
      </c>
      <c r="P364" s="25">
        <f t="shared" si="99"/>
        <v>0</v>
      </c>
      <c r="Q364" s="46">
        <f t="shared" si="99"/>
        <v>9.3760871120023894E-9</v>
      </c>
      <c r="R364" s="25">
        <f t="shared" si="99"/>
        <v>0</v>
      </c>
      <c r="S364" s="25">
        <f t="shared" si="99"/>
        <v>0</v>
      </c>
      <c r="T364" s="21"/>
    </row>
    <row r="365" spans="1:20" ht="15.5" x14ac:dyDescent="0.35">
      <c r="A365" s="23">
        <v>16</v>
      </c>
      <c r="B365" s="5" t="s">
        <v>19</v>
      </c>
      <c r="C365" s="25">
        <f t="shared" ref="C365:S365" si="100">IF($B365=C$349,B$340,0)</f>
        <v>0</v>
      </c>
      <c r="D365" s="25">
        <f t="shared" si="100"/>
        <v>0</v>
      </c>
      <c r="E365" s="25">
        <f t="shared" si="100"/>
        <v>0</v>
      </c>
      <c r="F365" s="25">
        <f t="shared" si="100"/>
        <v>0</v>
      </c>
      <c r="G365" s="25">
        <f t="shared" si="100"/>
        <v>0</v>
      </c>
      <c r="H365" s="25">
        <f t="shared" si="100"/>
        <v>0</v>
      </c>
      <c r="I365" s="25">
        <f t="shared" si="100"/>
        <v>0</v>
      </c>
      <c r="J365" s="25">
        <f t="shared" si="100"/>
        <v>0</v>
      </c>
      <c r="K365" s="25">
        <f t="shared" si="100"/>
        <v>0</v>
      </c>
      <c r="L365" s="25">
        <f t="shared" si="100"/>
        <v>0</v>
      </c>
      <c r="M365" s="25">
        <f t="shared" si="100"/>
        <v>0</v>
      </c>
      <c r="N365" s="25">
        <f t="shared" si="100"/>
        <v>0</v>
      </c>
      <c r="O365" s="25">
        <f t="shared" si="100"/>
        <v>0</v>
      </c>
      <c r="P365" s="25">
        <f t="shared" si="100"/>
        <v>0</v>
      </c>
      <c r="Q365" s="25">
        <f t="shared" si="100"/>
        <v>0</v>
      </c>
      <c r="R365" s="46">
        <f t="shared" si="100"/>
        <v>3.4656771606759883E-9</v>
      </c>
      <c r="S365" s="25">
        <f t="shared" si="100"/>
        <v>0</v>
      </c>
      <c r="T365" s="21"/>
    </row>
    <row r="366" spans="1:20" ht="15.5" x14ac:dyDescent="0.35">
      <c r="A366" s="23">
        <v>17</v>
      </c>
      <c r="B366" s="5" t="s">
        <v>20</v>
      </c>
      <c r="C366" s="25">
        <f t="shared" ref="C366:S366" si="101">IF($B366=C$349,B$340,0)</f>
        <v>0</v>
      </c>
      <c r="D366" s="25">
        <f t="shared" si="101"/>
        <v>0</v>
      </c>
      <c r="E366" s="25">
        <f t="shared" si="101"/>
        <v>0</v>
      </c>
      <c r="F366" s="25">
        <f t="shared" si="101"/>
        <v>0</v>
      </c>
      <c r="G366" s="25">
        <f t="shared" si="101"/>
        <v>0</v>
      </c>
      <c r="H366" s="25">
        <f t="shared" si="101"/>
        <v>0</v>
      </c>
      <c r="I366" s="25">
        <f t="shared" si="101"/>
        <v>0</v>
      </c>
      <c r="J366" s="25">
        <f t="shared" si="101"/>
        <v>0</v>
      </c>
      <c r="K366" s="25">
        <f t="shared" si="101"/>
        <v>0</v>
      </c>
      <c r="L366" s="25">
        <f t="shared" si="101"/>
        <v>0</v>
      </c>
      <c r="M366" s="25">
        <f t="shared" si="101"/>
        <v>0</v>
      </c>
      <c r="N366" s="25">
        <f t="shared" si="101"/>
        <v>0</v>
      </c>
      <c r="O366" s="25">
        <f t="shared" si="101"/>
        <v>0</v>
      </c>
      <c r="P366" s="25">
        <f t="shared" si="101"/>
        <v>0</v>
      </c>
      <c r="Q366" s="25">
        <f t="shared" si="101"/>
        <v>0</v>
      </c>
      <c r="R366" s="25">
        <f t="shared" si="101"/>
        <v>0</v>
      </c>
      <c r="S366" s="46">
        <f t="shared" si="101"/>
        <v>1.4052340412600978E-8</v>
      </c>
      <c r="T366" s="21"/>
    </row>
    <row r="367" spans="1:20" ht="12.5" x14ac:dyDescent="0.25">
      <c r="C367" s="21"/>
      <c r="D367" s="21"/>
      <c r="E367" s="21"/>
      <c r="F367" s="21"/>
      <c r="G367" s="21"/>
      <c r="H367" s="21"/>
      <c r="I367" s="21"/>
      <c r="J367" s="21"/>
      <c r="K367" s="21"/>
      <c r="L367" s="21"/>
      <c r="M367" s="21"/>
      <c r="N367" s="21"/>
      <c r="O367" s="21"/>
      <c r="P367" s="21"/>
      <c r="Q367" s="21"/>
      <c r="R367" s="21"/>
      <c r="S367" s="21"/>
      <c r="T367" s="21"/>
    </row>
    <row r="368" spans="1:20" ht="12.5" x14ac:dyDescent="0.25">
      <c r="C368" s="21"/>
      <c r="D368" s="21"/>
      <c r="E368" s="21"/>
      <c r="F368" s="21"/>
      <c r="G368" s="21"/>
      <c r="H368" s="21"/>
      <c r="I368" s="21"/>
      <c r="J368" s="21"/>
      <c r="K368" s="21"/>
      <c r="L368" s="21"/>
      <c r="M368" s="21"/>
      <c r="N368" s="21"/>
      <c r="O368" s="21"/>
      <c r="P368" s="21"/>
      <c r="Q368" s="21"/>
      <c r="R368" s="21"/>
      <c r="S368" s="21"/>
      <c r="T368" s="21"/>
    </row>
    <row r="369" spans="1:20" ht="12.5" x14ac:dyDescent="0.25">
      <c r="C369" s="21"/>
      <c r="D369" s="21"/>
      <c r="E369" s="21"/>
      <c r="F369" s="21"/>
      <c r="G369" s="21"/>
      <c r="H369" s="21"/>
      <c r="I369" s="21"/>
      <c r="J369" s="21"/>
      <c r="K369" s="21"/>
      <c r="L369" s="21"/>
      <c r="M369" s="21"/>
      <c r="N369" s="21"/>
      <c r="O369" s="21"/>
      <c r="P369" s="21"/>
      <c r="Q369" s="21"/>
      <c r="R369" s="21"/>
      <c r="S369" s="21"/>
      <c r="T369" s="21"/>
    </row>
    <row r="370" spans="1:20" ht="12.5" x14ac:dyDescent="0.25">
      <c r="A370" s="109" t="s">
        <v>107</v>
      </c>
      <c r="B370" s="107"/>
      <c r="C370" s="21"/>
      <c r="D370" s="21"/>
      <c r="E370" s="21"/>
      <c r="F370" s="21"/>
      <c r="G370" s="21"/>
      <c r="H370" s="21"/>
      <c r="I370" s="21"/>
      <c r="J370" s="21"/>
      <c r="K370" s="21"/>
      <c r="L370" s="21"/>
      <c r="M370" s="21"/>
      <c r="N370" s="21"/>
      <c r="O370" s="21"/>
      <c r="P370" s="21"/>
      <c r="Q370" s="21"/>
      <c r="R370" s="21"/>
      <c r="S370" s="21"/>
      <c r="T370" s="21"/>
    </row>
    <row r="371" spans="1:20" ht="12.5" x14ac:dyDescent="0.25">
      <c r="A371" s="107"/>
      <c r="B371" s="107"/>
      <c r="C371" s="21"/>
      <c r="D371" s="21"/>
      <c r="E371" s="21"/>
      <c r="F371" s="21"/>
      <c r="G371" s="21"/>
      <c r="H371" s="21"/>
      <c r="I371" s="21"/>
      <c r="J371" s="21"/>
      <c r="K371" s="21"/>
      <c r="L371" s="21"/>
      <c r="M371" s="21"/>
      <c r="N371" s="21"/>
      <c r="O371" s="21"/>
      <c r="P371" s="21"/>
      <c r="Q371" s="21"/>
      <c r="R371" s="21"/>
      <c r="S371" s="21"/>
      <c r="T371" s="21"/>
    </row>
    <row r="372" spans="1:20" ht="15.5" x14ac:dyDescent="0.35">
      <c r="A372" s="85" t="s">
        <v>2</v>
      </c>
      <c r="B372" s="108" t="s">
        <v>3</v>
      </c>
      <c r="C372" s="22">
        <v>1</v>
      </c>
      <c r="D372" s="22">
        <v>2</v>
      </c>
      <c r="E372" s="22">
        <v>3</v>
      </c>
      <c r="F372" s="22">
        <v>4</v>
      </c>
      <c r="G372" s="22">
        <v>5</v>
      </c>
      <c r="H372" s="22">
        <v>6</v>
      </c>
      <c r="I372" s="22">
        <v>7</v>
      </c>
      <c r="J372" s="22">
        <v>8</v>
      </c>
      <c r="K372" s="22">
        <v>9</v>
      </c>
      <c r="L372" s="22">
        <v>10</v>
      </c>
      <c r="M372" s="22">
        <v>11</v>
      </c>
      <c r="N372" s="22">
        <v>12</v>
      </c>
      <c r="O372" s="22">
        <v>13</v>
      </c>
      <c r="P372" s="22">
        <v>14</v>
      </c>
      <c r="Q372" s="22">
        <v>15</v>
      </c>
      <c r="R372" s="22">
        <v>16</v>
      </c>
      <c r="S372" s="22">
        <v>17</v>
      </c>
      <c r="T372" s="21"/>
    </row>
    <row r="373" spans="1:20" ht="15.5" x14ac:dyDescent="0.35">
      <c r="A373" s="86"/>
      <c r="B373" s="86"/>
      <c r="C373" s="22" t="s">
        <v>4</v>
      </c>
      <c r="D373" s="22" t="s">
        <v>5</v>
      </c>
      <c r="E373" s="22" t="s">
        <v>6</v>
      </c>
      <c r="F373" s="22" t="s">
        <v>7</v>
      </c>
      <c r="G373" s="22" t="s">
        <v>8</v>
      </c>
      <c r="H373" s="22" t="s">
        <v>9</v>
      </c>
      <c r="I373" s="22" t="s">
        <v>10</v>
      </c>
      <c r="J373" s="22" t="s">
        <v>11</v>
      </c>
      <c r="K373" s="22" t="s">
        <v>12</v>
      </c>
      <c r="L373" s="22" t="s">
        <v>13</v>
      </c>
      <c r="M373" s="22" t="s">
        <v>14</v>
      </c>
      <c r="N373" s="22" t="s">
        <v>15</v>
      </c>
      <c r="O373" s="22" t="s">
        <v>16</v>
      </c>
      <c r="P373" s="22" t="s">
        <v>17</v>
      </c>
      <c r="Q373" s="22" t="s">
        <v>18</v>
      </c>
      <c r="R373" s="22" t="s">
        <v>19</v>
      </c>
      <c r="S373" s="22" t="s">
        <v>20</v>
      </c>
      <c r="T373" s="21"/>
    </row>
    <row r="374" spans="1:20" ht="15.5" x14ac:dyDescent="0.35">
      <c r="A374" s="23">
        <v>1</v>
      </c>
      <c r="B374" s="5" t="s">
        <v>4</v>
      </c>
      <c r="C374" s="50">
        <f t="array" ref="C374:S390">MMULT(C350:S366,$C$117:$S$133)</f>
        <v>1.7615301450934463E-8</v>
      </c>
      <c r="D374" s="50">
        <v>8.0930522361540853E-10</v>
      </c>
      <c r="E374" s="50">
        <v>4.6604832096394932E-9</v>
      </c>
      <c r="F374" s="50">
        <v>6.4884673283208537E-10</v>
      </c>
      <c r="G374" s="50">
        <v>1.2173627403815433E-9</v>
      </c>
      <c r="H374" s="50">
        <v>2.3809919691948678E-9</v>
      </c>
      <c r="I374" s="50">
        <v>6.5928071732094659E-10</v>
      </c>
      <c r="J374" s="50">
        <v>1.6355657257808337E-9</v>
      </c>
      <c r="K374" s="50">
        <v>4.5815523727582422E-9</v>
      </c>
      <c r="L374" s="50">
        <v>4.5018811276725801E-10</v>
      </c>
      <c r="M374" s="50">
        <v>2.953143889468672E-10</v>
      </c>
      <c r="N374" s="50">
        <v>4.0675922121974558E-10</v>
      </c>
      <c r="O374" s="50">
        <v>8.3239424394790623E-10</v>
      </c>
      <c r="P374" s="50">
        <v>1.2409236539800736E-9</v>
      </c>
      <c r="Q374" s="50">
        <v>8.2634381975157773E-10</v>
      </c>
      <c r="R374" s="50">
        <v>2.5104777563970115E-9</v>
      </c>
      <c r="S374" s="50">
        <v>1.4222973944024764E-9</v>
      </c>
      <c r="T374" s="21"/>
    </row>
    <row r="375" spans="1:20" ht="15.5" x14ac:dyDescent="0.35">
      <c r="A375" s="23">
        <v>2</v>
      </c>
      <c r="B375" s="5" t="s">
        <v>5</v>
      </c>
      <c r="C375" s="50">
        <v>1.8694600467493171E-11</v>
      </c>
      <c r="D375" s="50">
        <v>1.2710148310638661E-9</v>
      </c>
      <c r="E375" s="50">
        <v>1.5265135833695358E-10</v>
      </c>
      <c r="F375" s="50">
        <v>6.3756282699383976E-10</v>
      </c>
      <c r="G375" s="50">
        <v>6.1866100172737012E-11</v>
      </c>
      <c r="H375" s="50">
        <v>1.6846216327527797E-10</v>
      </c>
      <c r="I375" s="50">
        <v>2.7058015933535314E-11</v>
      </c>
      <c r="J375" s="50">
        <v>6.4916463631556547E-11</v>
      </c>
      <c r="K375" s="50">
        <v>6.3451119474976353E-11</v>
      </c>
      <c r="L375" s="50">
        <v>3.7210509759468367E-11</v>
      </c>
      <c r="M375" s="50">
        <v>1.3176757341645208E-11</v>
      </c>
      <c r="N375" s="50">
        <v>2.4747180315401821E-11</v>
      </c>
      <c r="O375" s="50">
        <v>3.4311744489795866E-11</v>
      </c>
      <c r="P375" s="50">
        <v>5.6288649456311098E-11</v>
      </c>
      <c r="Q375" s="50">
        <v>3.1573162118058885E-11</v>
      </c>
      <c r="R375" s="50">
        <v>7.9106285870185971E-11</v>
      </c>
      <c r="S375" s="50">
        <v>5.5450193058697539E-11</v>
      </c>
      <c r="T375" s="21"/>
    </row>
    <row r="376" spans="1:20" ht="15.5" x14ac:dyDescent="0.35">
      <c r="A376" s="23">
        <v>3</v>
      </c>
      <c r="B376" s="5" t="s">
        <v>6</v>
      </c>
      <c r="C376" s="50">
        <v>4.3213931760109277E-10</v>
      </c>
      <c r="D376" s="50">
        <v>6.3954840092638576E-10</v>
      </c>
      <c r="E376" s="50">
        <v>3.7837009521869274E-9</v>
      </c>
      <c r="F376" s="50">
        <v>5.1274272041706968E-10</v>
      </c>
      <c r="G376" s="50">
        <v>9.3875139642052161E-10</v>
      </c>
      <c r="H376" s="50">
        <v>1.4971460710381338E-9</v>
      </c>
      <c r="I376" s="50">
        <v>4.9643029321849727E-10</v>
      </c>
      <c r="J376" s="50">
        <v>1.2372787107864024E-9</v>
      </c>
      <c r="K376" s="50">
        <v>1.5410197546674758E-9</v>
      </c>
      <c r="L376" s="50">
        <v>3.3462352055726382E-10</v>
      </c>
      <c r="M376" s="50">
        <v>2.2375033395441491E-10</v>
      </c>
      <c r="N376" s="50">
        <v>2.8293721985107211E-10</v>
      </c>
      <c r="O376" s="50">
        <v>6.4110032926906052E-10</v>
      </c>
      <c r="P376" s="50">
        <v>7.4618277528710607E-10</v>
      </c>
      <c r="Q376" s="50">
        <v>5.7288392289849265E-10</v>
      </c>
      <c r="R376" s="50">
        <v>1.5751683955627726E-9</v>
      </c>
      <c r="S376" s="50">
        <v>8.1248092713265841E-10</v>
      </c>
      <c r="T376" s="21"/>
    </row>
    <row r="377" spans="1:20" ht="15.5" x14ac:dyDescent="0.35">
      <c r="A377" s="23">
        <v>4</v>
      </c>
      <c r="B377" s="5" t="s">
        <v>7</v>
      </c>
      <c r="C377" s="50">
        <v>2.3310982626340399E-12</v>
      </c>
      <c r="D377" s="50">
        <v>9.3473221440106556E-12</v>
      </c>
      <c r="E377" s="50">
        <v>1.2182473375718444E-11</v>
      </c>
      <c r="F377" s="50">
        <v>8.5634686746788647E-10</v>
      </c>
      <c r="G377" s="50">
        <v>2.9277750518585202E-11</v>
      </c>
      <c r="H377" s="50">
        <v>1.1327786793828937E-11</v>
      </c>
      <c r="I377" s="50">
        <v>9.755777403427401E-12</v>
      </c>
      <c r="J377" s="50">
        <v>2.0680332349662591E-11</v>
      </c>
      <c r="K377" s="50">
        <v>6.5662493606721456E-12</v>
      </c>
      <c r="L377" s="50">
        <v>3.2907141240417224E-11</v>
      </c>
      <c r="M377" s="50">
        <v>5.3986161630894365E-12</v>
      </c>
      <c r="N377" s="50">
        <v>7.3062934521967441E-12</v>
      </c>
      <c r="O377" s="50">
        <v>1.2290509405995792E-11</v>
      </c>
      <c r="P377" s="50">
        <v>2.3990071426794989E-11</v>
      </c>
      <c r="Q377" s="50">
        <v>1.2011968566666243E-11</v>
      </c>
      <c r="R377" s="50">
        <v>2.5651721681859204E-11</v>
      </c>
      <c r="S377" s="50">
        <v>3.1732376012141349E-11</v>
      </c>
      <c r="T377" s="21"/>
    </row>
    <row r="378" spans="1:20" ht="15.5" x14ac:dyDescent="0.35">
      <c r="A378" s="23">
        <v>5</v>
      </c>
      <c r="B378" s="5" t="s">
        <v>8</v>
      </c>
      <c r="C378" s="50">
        <v>1.7113158802958694E-12</v>
      </c>
      <c r="D378" s="50">
        <v>7.1431375914044125E-12</v>
      </c>
      <c r="E378" s="50">
        <v>6.8538866551618272E-12</v>
      </c>
      <c r="F378" s="50">
        <v>1.3424068125460622E-11</v>
      </c>
      <c r="G378" s="50">
        <v>8.1878437382039984E-9</v>
      </c>
      <c r="H378" s="50">
        <v>5.7421317103545626E-12</v>
      </c>
      <c r="I378" s="50">
        <v>4.0750835295417281E-12</v>
      </c>
      <c r="J378" s="50">
        <v>1.1412774691433751E-11</v>
      </c>
      <c r="K378" s="50">
        <v>3.4135040644158524E-12</v>
      </c>
      <c r="L378" s="50">
        <v>6.9967174344503998E-12</v>
      </c>
      <c r="M378" s="50">
        <v>2.2649364228634573E-12</v>
      </c>
      <c r="N378" s="50">
        <v>2.4399503051373604E-12</v>
      </c>
      <c r="O378" s="50">
        <v>1.4338248698024136E-11</v>
      </c>
      <c r="P378" s="50">
        <v>2.6878184327924558E-11</v>
      </c>
      <c r="Q378" s="50">
        <v>7.5892271798827457E-12</v>
      </c>
      <c r="R378" s="50">
        <v>3.9576527867247076E-11</v>
      </c>
      <c r="S378" s="50">
        <v>4.3140897668913005E-11</v>
      </c>
      <c r="T378" s="21"/>
    </row>
    <row r="379" spans="1:20" ht="15.5" x14ac:dyDescent="0.35">
      <c r="A379" s="23">
        <v>6</v>
      </c>
      <c r="B379" s="5" t="s">
        <v>9</v>
      </c>
      <c r="C379" s="50">
        <v>1.5282622505003528E-11</v>
      </c>
      <c r="D379" s="50">
        <v>4.6070563118826864E-11</v>
      </c>
      <c r="E379" s="50">
        <v>1.4224585529265903E-11</v>
      </c>
      <c r="F379" s="50">
        <v>2.7588387512787044E-11</v>
      </c>
      <c r="G379" s="50">
        <v>4.3314959146031761E-11</v>
      </c>
      <c r="H379" s="50">
        <v>2.8116551205696569E-9</v>
      </c>
      <c r="I379" s="50">
        <v>3.0098786076692692E-11</v>
      </c>
      <c r="J379" s="50">
        <v>2.4599504868093129E-11</v>
      </c>
      <c r="K379" s="50">
        <v>8.7161307349190684E-12</v>
      </c>
      <c r="L379" s="50">
        <v>1.8219183026268503E-11</v>
      </c>
      <c r="M379" s="50">
        <v>2.1156973970551429E-11</v>
      </c>
      <c r="N379" s="50">
        <v>2.3654726783740537E-10</v>
      </c>
      <c r="O379" s="50">
        <v>2.8523835111658522E-11</v>
      </c>
      <c r="P379" s="50">
        <v>1.6226667867112591E-10</v>
      </c>
      <c r="Q379" s="50">
        <v>3.1058907332163302E-11</v>
      </c>
      <c r="R379" s="50">
        <v>1.9392558469481621E-11</v>
      </c>
      <c r="S379" s="50">
        <v>4.7315506585223919E-11</v>
      </c>
      <c r="T379" s="21"/>
    </row>
    <row r="380" spans="1:20" ht="15.5" x14ac:dyDescent="0.35">
      <c r="A380" s="23">
        <v>7</v>
      </c>
      <c r="B380" s="5" t="s">
        <v>10</v>
      </c>
      <c r="C380" s="50">
        <v>1.9966870568018409E-11</v>
      </c>
      <c r="D380" s="50">
        <v>8.2510070533565574E-11</v>
      </c>
      <c r="E380" s="50">
        <v>3.4419434725040834E-11</v>
      </c>
      <c r="F380" s="50">
        <v>6.8954113574365299E-11</v>
      </c>
      <c r="G380" s="50">
        <v>3.7578154018444908E-11</v>
      </c>
      <c r="H380" s="50">
        <v>5.4294380474185237E-11</v>
      </c>
      <c r="I380" s="50">
        <v>9.4252354848814833E-9</v>
      </c>
      <c r="J380" s="50">
        <v>3.6969156785365119E-10</v>
      </c>
      <c r="K380" s="50">
        <v>1.7948619814155466E-11</v>
      </c>
      <c r="L380" s="50">
        <v>3.6393168860880749E-11</v>
      </c>
      <c r="M380" s="50">
        <v>4.556213875355953E-11</v>
      </c>
      <c r="N380" s="50">
        <v>3.2956297623635733E-11</v>
      </c>
      <c r="O380" s="50">
        <v>1.9279768747025524E-10</v>
      </c>
      <c r="P380" s="50">
        <v>8.2693108591331825E-11</v>
      </c>
      <c r="Q380" s="50">
        <v>3.971973660718912E-11</v>
      </c>
      <c r="R380" s="50">
        <v>1.0440796625222528E-10</v>
      </c>
      <c r="S380" s="50">
        <v>8.9118207898683685E-11</v>
      </c>
      <c r="T380" s="21"/>
    </row>
    <row r="381" spans="1:20" ht="15.5" x14ac:dyDescent="0.35">
      <c r="A381" s="23">
        <v>8</v>
      </c>
      <c r="B381" s="5" t="s">
        <v>11</v>
      </c>
      <c r="C381" s="50">
        <v>2.4549646392404797E-11</v>
      </c>
      <c r="D381" s="50">
        <v>2.5666072300089481E-10</v>
      </c>
      <c r="E381" s="50">
        <v>9.9670980122101255E-11</v>
      </c>
      <c r="F381" s="50">
        <v>1.423424872943663E-10</v>
      </c>
      <c r="G381" s="50">
        <v>1.5545332421905645E-10</v>
      </c>
      <c r="H381" s="50">
        <v>2.5578700803589357E-10</v>
      </c>
      <c r="I381" s="50">
        <v>1.643587100692815E-10</v>
      </c>
      <c r="J381" s="50">
        <v>4.3622214811530255E-9</v>
      </c>
      <c r="K381" s="50">
        <v>4.6009489788580436E-11</v>
      </c>
      <c r="L381" s="50">
        <v>7.2837808097200577E-11</v>
      </c>
      <c r="M381" s="50">
        <v>4.056852730744075E-11</v>
      </c>
      <c r="N381" s="50">
        <v>5.1776012912917553E-11</v>
      </c>
      <c r="O381" s="50">
        <v>1.3239754075060179E-10</v>
      </c>
      <c r="P381" s="50">
        <v>3.6648185407703115E-10</v>
      </c>
      <c r="Q381" s="50">
        <v>1.2561005361590937E-10</v>
      </c>
      <c r="R381" s="50">
        <v>1.4624864903145274E-10</v>
      </c>
      <c r="S381" s="50">
        <v>8.557601660605412E-11</v>
      </c>
      <c r="T381" s="21"/>
    </row>
    <row r="382" spans="1:20" ht="15.5" x14ac:dyDescent="0.35">
      <c r="A382" s="23">
        <v>9</v>
      </c>
      <c r="B382" s="5" t="s">
        <v>12</v>
      </c>
      <c r="C382" s="50">
        <v>9.2926509797292312E-12</v>
      </c>
      <c r="D382" s="50">
        <v>3.287341209522291E-11</v>
      </c>
      <c r="E382" s="50">
        <v>3.4274021213215932E-11</v>
      </c>
      <c r="F382" s="50">
        <v>3.119158385584352E-11</v>
      </c>
      <c r="G382" s="50">
        <v>1.6832091809996986E-10</v>
      </c>
      <c r="H382" s="50">
        <v>7.0728793836073326E-11</v>
      </c>
      <c r="I382" s="50">
        <v>8.5299044626472807E-11</v>
      </c>
      <c r="J382" s="50">
        <v>1.1814064334575334E-10</v>
      </c>
      <c r="K382" s="50">
        <v>9.509303267747237E-9</v>
      </c>
      <c r="L382" s="50">
        <v>7.6936743363953675E-11</v>
      </c>
      <c r="M382" s="50">
        <v>4.6564083902579499E-11</v>
      </c>
      <c r="N382" s="50">
        <v>4.1663514037584639E-11</v>
      </c>
      <c r="O382" s="50">
        <v>9.5230818559850945E-11</v>
      </c>
      <c r="P382" s="50">
        <v>7.7214544697380322E-10</v>
      </c>
      <c r="Q382" s="50">
        <v>2.8767192238300056E-10</v>
      </c>
      <c r="R382" s="50">
        <v>3.1303779186500687E-10</v>
      </c>
      <c r="S382" s="50">
        <v>2.5097833235551162E-10</v>
      </c>
      <c r="T382" s="21"/>
    </row>
    <row r="383" spans="1:20" ht="15.5" x14ac:dyDescent="0.35">
      <c r="A383" s="23">
        <v>10</v>
      </c>
      <c r="B383" s="5" t="s">
        <v>13</v>
      </c>
      <c r="C383" s="50">
        <v>4.6489062955100888E-12</v>
      </c>
      <c r="D383" s="50">
        <v>2.2785302505416924E-11</v>
      </c>
      <c r="E383" s="50">
        <v>2.1015909606548294E-11</v>
      </c>
      <c r="F383" s="50">
        <v>2.3877554014589814E-11</v>
      </c>
      <c r="G383" s="50">
        <v>2.0228816969858184E-11</v>
      </c>
      <c r="H383" s="50">
        <v>3.637137025116175E-11</v>
      </c>
      <c r="I383" s="50">
        <v>4.0906104788131345E-11</v>
      </c>
      <c r="J383" s="50">
        <v>6.0114148572951165E-11</v>
      </c>
      <c r="K383" s="50">
        <v>1.0836067176935395E-11</v>
      </c>
      <c r="L383" s="50">
        <v>1.1028296668243903E-9</v>
      </c>
      <c r="M383" s="50">
        <v>5.0812083793722182E-11</v>
      </c>
      <c r="N383" s="50">
        <v>6.3438437073568925E-11</v>
      </c>
      <c r="O383" s="50">
        <v>1.6856110605274852E-10</v>
      </c>
      <c r="P383" s="50">
        <v>8.1578697371406016E-11</v>
      </c>
      <c r="Q383" s="50">
        <v>4.124765448704164E-11</v>
      </c>
      <c r="R383" s="50">
        <v>4.9393475526513339E-11</v>
      </c>
      <c r="S383" s="50">
        <v>4.739184682613685E-11</v>
      </c>
      <c r="T383" s="21"/>
    </row>
    <row r="384" spans="1:20" ht="15.5" x14ac:dyDescent="0.35">
      <c r="A384" s="23">
        <v>11</v>
      </c>
      <c r="B384" s="5" t="s">
        <v>14</v>
      </c>
      <c r="C384" s="50">
        <v>4.2964987331737886E-11</v>
      </c>
      <c r="D384" s="50">
        <v>6.9742933656861452E-11</v>
      </c>
      <c r="E384" s="50">
        <v>6.0504227102322618E-11</v>
      </c>
      <c r="F384" s="50">
        <v>1.1376306382978409E-10</v>
      </c>
      <c r="G384" s="50">
        <v>4.5058435760719958E-11</v>
      </c>
      <c r="H384" s="50">
        <v>6.5493070392447505E-11</v>
      </c>
      <c r="I384" s="50">
        <v>1.2212624600210896E-10</v>
      </c>
      <c r="J384" s="50">
        <v>8.2308034472735414E-11</v>
      </c>
      <c r="K384" s="50">
        <v>5.0659289010350905E-11</v>
      </c>
      <c r="L384" s="50">
        <v>5.9420425304042571E-11</v>
      </c>
      <c r="M384" s="50">
        <v>2.0161730115838011E-9</v>
      </c>
      <c r="N384" s="50">
        <v>5.8567414073803721E-11</v>
      </c>
      <c r="O384" s="50">
        <v>1.2300330891384496E-10</v>
      </c>
      <c r="P384" s="50">
        <v>4.9871842464563077E-11</v>
      </c>
      <c r="Q384" s="50">
        <v>3.4575094374690978E-11</v>
      </c>
      <c r="R384" s="50">
        <v>6.9995185182448988E-11</v>
      </c>
      <c r="S384" s="50">
        <v>1.1270496071548792E-10</v>
      </c>
      <c r="T384" s="21"/>
    </row>
    <row r="385" spans="1:20" ht="15.5" x14ac:dyDescent="0.35">
      <c r="A385" s="23">
        <v>12</v>
      </c>
      <c r="B385" s="5" t="s">
        <v>15</v>
      </c>
      <c r="C385" s="50">
        <v>6.7204919623237587E-13</v>
      </c>
      <c r="D385" s="50">
        <v>8.7181885269233488E-12</v>
      </c>
      <c r="E385" s="50">
        <v>3.4147727867935966E-12</v>
      </c>
      <c r="F385" s="50">
        <v>5.3282822557105444E-12</v>
      </c>
      <c r="G385" s="50">
        <v>5.2328957572643288E-12</v>
      </c>
      <c r="H385" s="50">
        <v>1.1082170897342411E-11</v>
      </c>
      <c r="I385" s="50">
        <v>2.0393299425859412E-11</v>
      </c>
      <c r="J385" s="50">
        <v>8.5244595708959886E-12</v>
      </c>
      <c r="K385" s="50">
        <v>2.4574491314144541E-12</v>
      </c>
      <c r="L385" s="50">
        <v>9.212867476635819E-12</v>
      </c>
      <c r="M385" s="50">
        <v>7.1531554173734375E-12</v>
      </c>
      <c r="N385" s="50">
        <v>5.8487031327456506E-10</v>
      </c>
      <c r="O385" s="50">
        <v>1.3181367387842181E-11</v>
      </c>
      <c r="P385" s="50">
        <v>8.0902300665508824E-12</v>
      </c>
      <c r="Q385" s="50">
        <v>1.2169861310806098E-11</v>
      </c>
      <c r="R385" s="50">
        <v>9.1115625694321369E-12</v>
      </c>
      <c r="S385" s="50">
        <v>3.3072271544928998E-11</v>
      </c>
      <c r="T385" s="21"/>
    </row>
    <row r="386" spans="1:20" ht="15.5" x14ac:dyDescent="0.35">
      <c r="A386" s="23">
        <v>13</v>
      </c>
      <c r="B386" s="5" t="s">
        <v>16</v>
      </c>
      <c r="C386" s="50">
        <v>2.2438527991354201E-11</v>
      </c>
      <c r="D386" s="50">
        <v>1.6870056306079503E-10</v>
      </c>
      <c r="E386" s="50">
        <v>7.8199785892104013E-11</v>
      </c>
      <c r="F386" s="50">
        <v>1.98194756252477E-10</v>
      </c>
      <c r="G386" s="50">
        <v>1.1177726576553156E-10</v>
      </c>
      <c r="H386" s="50">
        <v>1.9973414294528793E-10</v>
      </c>
      <c r="I386" s="50">
        <v>1.2102256244421742E-10</v>
      </c>
      <c r="J386" s="50">
        <v>1.9155619463546648E-10</v>
      </c>
      <c r="K386" s="50">
        <v>3.9709915989671035E-11</v>
      </c>
      <c r="L386" s="50">
        <v>3.1616215263366768E-10</v>
      </c>
      <c r="M386" s="50">
        <v>1.8143564510899377E-10</v>
      </c>
      <c r="N386" s="50">
        <v>1.7191217147876056E-10</v>
      </c>
      <c r="O386" s="50">
        <v>3.2064002512657382E-9</v>
      </c>
      <c r="P386" s="50">
        <v>2.7518008650651116E-10</v>
      </c>
      <c r="Q386" s="50">
        <v>1.8204508162708307E-10</v>
      </c>
      <c r="R386" s="50">
        <v>2.9316354161271278E-10</v>
      </c>
      <c r="S386" s="50">
        <v>1.7866626696929822E-10</v>
      </c>
      <c r="T386" s="21"/>
    </row>
    <row r="387" spans="1:20" ht="15.5" x14ac:dyDescent="0.35">
      <c r="A387" s="23">
        <v>14</v>
      </c>
      <c r="B387" s="5" t="s">
        <v>17</v>
      </c>
      <c r="C387" s="50">
        <v>3.5208625739627097E-12</v>
      </c>
      <c r="D387" s="50">
        <v>1.9345581743231944E-11</v>
      </c>
      <c r="E387" s="50">
        <v>1.0499461368851588E-11</v>
      </c>
      <c r="F387" s="50">
        <v>1.6211679337814007E-11</v>
      </c>
      <c r="G387" s="50">
        <v>2.8242807032333333E-11</v>
      </c>
      <c r="H387" s="50">
        <v>1.4912069560947581E-11</v>
      </c>
      <c r="I387" s="50">
        <v>1.3291351388820216E-11</v>
      </c>
      <c r="J387" s="50">
        <v>3.1198155831403584E-11</v>
      </c>
      <c r="K387" s="50">
        <v>5.7075511115058389E-12</v>
      </c>
      <c r="L387" s="50">
        <v>1.7056301429828559E-10</v>
      </c>
      <c r="M387" s="50">
        <v>1.7842431863624724E-11</v>
      </c>
      <c r="N387" s="50">
        <v>5.2260971198619669E-11</v>
      </c>
      <c r="O387" s="50">
        <v>6.1258827292905267E-11</v>
      </c>
      <c r="P387" s="50">
        <v>6.777849755256471E-9</v>
      </c>
      <c r="Q387" s="50">
        <v>1.536873514494739E-11</v>
      </c>
      <c r="R387" s="50">
        <v>3.8151651905966634E-11</v>
      </c>
      <c r="S387" s="50">
        <v>1.5244427848496482E-11</v>
      </c>
      <c r="T387" s="21"/>
    </row>
    <row r="388" spans="1:20" ht="15.5" x14ac:dyDescent="0.35">
      <c r="A388" s="23">
        <v>15</v>
      </c>
      <c r="B388" s="5" t="s">
        <v>18</v>
      </c>
      <c r="C388" s="50">
        <v>2.8929972177723728E-12</v>
      </c>
      <c r="D388" s="50">
        <v>1.7202827436807424E-11</v>
      </c>
      <c r="E388" s="50">
        <v>1.1399860179480984E-11</v>
      </c>
      <c r="F388" s="50">
        <v>1.4739601319419705E-11</v>
      </c>
      <c r="G388" s="50">
        <v>1.673549522237961E-11</v>
      </c>
      <c r="H388" s="50">
        <v>1.4844212737191465E-11</v>
      </c>
      <c r="I388" s="50">
        <v>1.5731853198892868E-11</v>
      </c>
      <c r="J388" s="50">
        <v>5.6713547711165956E-11</v>
      </c>
      <c r="K388" s="50">
        <v>6.0837154377771391E-12</v>
      </c>
      <c r="L388" s="50">
        <v>1.5134705286315013E-11</v>
      </c>
      <c r="M388" s="50">
        <v>6.9678474230089293E-11</v>
      </c>
      <c r="N388" s="50">
        <v>6.9746525348654667E-12</v>
      </c>
      <c r="O388" s="50">
        <v>5.2870098834507538E-11</v>
      </c>
      <c r="P388" s="50">
        <v>6.6283460073928644E-11</v>
      </c>
      <c r="Q388" s="50">
        <v>9.5078697179288681E-9</v>
      </c>
      <c r="R388" s="50">
        <v>5.2708495289363677E-11</v>
      </c>
      <c r="S388" s="50">
        <v>3.6527534014338065E-11</v>
      </c>
      <c r="T388" s="21"/>
    </row>
    <row r="389" spans="1:20" ht="15.5" x14ac:dyDescent="0.35">
      <c r="A389" s="23">
        <v>16</v>
      </c>
      <c r="B389" s="5" t="s">
        <v>19</v>
      </c>
      <c r="C389" s="50">
        <v>7.2111791560109201E-13</v>
      </c>
      <c r="D389" s="50">
        <v>5.9313791606339242E-12</v>
      </c>
      <c r="E389" s="50">
        <v>3.3402215286989939E-12</v>
      </c>
      <c r="F389" s="50">
        <v>3.8383959764179665E-12</v>
      </c>
      <c r="G389" s="50">
        <v>2.3434515116633477E-12</v>
      </c>
      <c r="H389" s="50">
        <v>3.6731808843937987E-12</v>
      </c>
      <c r="I389" s="50">
        <v>6.0517983641818108E-12</v>
      </c>
      <c r="J389" s="50">
        <v>1.6935298578309284E-11</v>
      </c>
      <c r="K389" s="50">
        <v>1.6536699180678558E-12</v>
      </c>
      <c r="L389" s="50">
        <v>2.9646710077922525E-12</v>
      </c>
      <c r="M389" s="50">
        <v>7.9522261880440055E-12</v>
      </c>
      <c r="N389" s="50">
        <v>5.7349869565370685E-12</v>
      </c>
      <c r="O389" s="50">
        <v>1.1260258663742086E-11</v>
      </c>
      <c r="P389" s="50">
        <v>2.7800221830577884E-11</v>
      </c>
      <c r="Q389" s="50">
        <v>4.3979177602066282E-12</v>
      </c>
      <c r="R389" s="50">
        <v>3.4857900928826239E-9</v>
      </c>
      <c r="S389" s="50">
        <v>1.6883073399636546E-11</v>
      </c>
      <c r="T389" s="21"/>
    </row>
    <row r="390" spans="1:20" ht="15.5" x14ac:dyDescent="0.35">
      <c r="A390" s="23">
        <v>17</v>
      </c>
      <c r="B390" s="5" t="s">
        <v>20</v>
      </c>
      <c r="C390" s="50">
        <v>1.0512274531214172E-11</v>
      </c>
      <c r="D390" s="50">
        <v>2.5909654547086263E-11</v>
      </c>
      <c r="E390" s="50">
        <v>2.2975255916949366E-11</v>
      </c>
      <c r="F390" s="50">
        <v>4.3144326354346347E-11</v>
      </c>
      <c r="G390" s="50">
        <v>5.8686491313357668E-11</v>
      </c>
      <c r="H390" s="50">
        <v>9.4606359230108678E-11</v>
      </c>
      <c r="I390" s="50">
        <v>4.4340741205074656E-11</v>
      </c>
      <c r="J390" s="50">
        <v>1.1971399890704422E-10</v>
      </c>
      <c r="K390" s="50">
        <v>1.5067770075239206E-11</v>
      </c>
      <c r="L390" s="50">
        <v>3.4657254816825967E-10</v>
      </c>
      <c r="M390" s="50">
        <v>3.5253116260373654E-11</v>
      </c>
      <c r="N390" s="50">
        <v>6.8578828742760659E-11</v>
      </c>
      <c r="O390" s="50">
        <v>1.1393717494981884E-10</v>
      </c>
      <c r="P390" s="50">
        <v>1.0754238877776843E-10</v>
      </c>
      <c r="Q390" s="50">
        <v>9.9200979449921688E-11</v>
      </c>
      <c r="R390" s="50">
        <v>1.2571646283703458E-10</v>
      </c>
      <c r="S390" s="50">
        <v>1.4357790654045809E-8</v>
      </c>
      <c r="T390" s="21"/>
    </row>
    <row r="391" spans="1:20" ht="12.5" x14ac:dyDescent="0.25">
      <c r="A391" s="97" t="s">
        <v>108</v>
      </c>
      <c r="B391" s="89"/>
      <c r="C391" s="51">
        <f t="shared" ref="C391:S391" si="102">SUM(C374:C390)</f>
        <v>1.8227641296644521E-8</v>
      </c>
      <c r="D391" s="51">
        <f t="shared" si="102"/>
        <v>3.4928101147273417E-9</v>
      </c>
      <c r="E391" s="51">
        <f t="shared" si="102"/>
        <v>9.0098103961656291E-9</v>
      </c>
      <c r="F391" s="51">
        <f t="shared" si="102"/>
        <v>3.3580974474142634E-9</v>
      </c>
      <c r="G391" s="51">
        <f t="shared" si="102"/>
        <v>1.1128074740513997E-8</v>
      </c>
      <c r="H391" s="51">
        <f t="shared" si="102"/>
        <v>7.6968520018271528E-9</v>
      </c>
      <c r="I391" s="51">
        <f t="shared" si="102"/>
        <v>1.1285455869877167E-8</v>
      </c>
      <c r="J391" s="51">
        <f t="shared" si="102"/>
        <v>8.4115710427403826E-9</v>
      </c>
      <c r="K391" s="51">
        <f t="shared" si="102"/>
        <v>1.5910155936261633E-8</v>
      </c>
      <c r="L391" s="51">
        <f t="shared" si="102"/>
        <v>3.0891729561065501E-9</v>
      </c>
      <c r="M391" s="51">
        <f t="shared" si="102"/>
        <v>3.0800569012090333E-9</v>
      </c>
      <c r="N391" s="51">
        <f t="shared" si="102"/>
        <v>2.0994707328885785E-9</v>
      </c>
      <c r="O391" s="51">
        <f t="shared" si="102"/>
        <v>5.7338573510642972E-9</v>
      </c>
      <c r="P391" s="51">
        <f t="shared" si="102"/>
        <v>1.087204710513928E-8</v>
      </c>
      <c r="Q391" s="51">
        <f t="shared" si="102"/>
        <v>1.1831337762536506E-8</v>
      </c>
      <c r="R391" s="51">
        <f t="shared" si="102"/>
        <v>8.9370981208033384E-9</v>
      </c>
      <c r="S391" s="51">
        <f t="shared" si="102"/>
        <v>1.7636370887084492E-8</v>
      </c>
      <c r="T391" s="21"/>
    </row>
    <row r="392" spans="1:20" ht="13" x14ac:dyDescent="0.3">
      <c r="A392" s="98" t="s">
        <v>109</v>
      </c>
      <c r="B392" s="89"/>
      <c r="C392" s="49">
        <f t="shared" ref="C392:S392" si="103">C391/B340</f>
        <v>1.155524634172421</v>
      </c>
      <c r="D392" s="49">
        <f t="shared" si="103"/>
        <v>3.1033650560493027</v>
      </c>
      <c r="E392" s="49">
        <f t="shared" si="103"/>
        <v>3.6629540820963502</v>
      </c>
      <c r="F392" s="49">
        <f t="shared" si="103"/>
        <v>7.1681222578953685</v>
      </c>
      <c r="G392" s="49">
        <f t="shared" si="103"/>
        <v>1.4006027303217896</v>
      </c>
      <c r="H392" s="49">
        <f t="shared" si="103"/>
        <v>2.7979922436407483</v>
      </c>
      <c r="I392" s="49">
        <f t="shared" si="103"/>
        <v>1.2105711492567119</v>
      </c>
      <c r="J392" s="49">
        <f t="shared" si="103"/>
        <v>2.0788392464560013</v>
      </c>
      <c r="K392" s="49">
        <f t="shared" si="103"/>
        <v>1.6763975914675311</v>
      </c>
      <c r="L392" s="49">
        <f t="shared" si="103"/>
        <v>3.3782004369968832</v>
      </c>
      <c r="M392" s="49">
        <f t="shared" si="103"/>
        <v>1.6738846042386721</v>
      </c>
      <c r="N392" s="49">
        <f t="shared" si="103"/>
        <v>3.6194802463069458</v>
      </c>
      <c r="O392" s="49">
        <f t="shared" si="103"/>
        <v>1.9441411250712828</v>
      </c>
      <c r="P392" s="49">
        <f t="shared" si="103"/>
        <v>1.6108683858677268</v>
      </c>
      <c r="Q392" s="49">
        <f t="shared" si="103"/>
        <v>1.2618630374488664</v>
      </c>
      <c r="R392" s="49">
        <f t="shared" si="103"/>
        <v>2.5787451359318583</v>
      </c>
      <c r="S392" s="49">
        <f t="shared" si="103"/>
        <v>1.2550486516302759</v>
      </c>
      <c r="T392" s="21"/>
    </row>
    <row r="393" spans="1:20" ht="12.5" x14ac:dyDescent="0.25">
      <c r="C393" s="21"/>
      <c r="D393" s="21"/>
      <c r="E393" s="21"/>
      <c r="F393" s="21"/>
      <c r="G393" s="21"/>
      <c r="H393" s="21"/>
      <c r="I393" s="21"/>
      <c r="J393" s="21"/>
      <c r="K393" s="21"/>
      <c r="L393" s="21"/>
      <c r="M393" s="21"/>
      <c r="N393" s="21"/>
      <c r="O393" s="21"/>
      <c r="P393" s="21"/>
      <c r="Q393" s="21"/>
      <c r="R393" s="21"/>
      <c r="S393" s="21"/>
      <c r="T393" s="21"/>
    </row>
    <row r="394" spans="1:20" ht="12.5" x14ac:dyDescent="0.25">
      <c r="C394" s="21"/>
      <c r="D394" s="21"/>
      <c r="E394" s="21"/>
      <c r="F394" s="21"/>
      <c r="G394" s="21"/>
      <c r="H394" s="21"/>
      <c r="I394" s="21"/>
      <c r="J394" s="21"/>
      <c r="K394" s="21"/>
      <c r="L394" s="21"/>
      <c r="M394" s="21"/>
      <c r="N394" s="21"/>
      <c r="O394" s="21"/>
      <c r="P394" s="21"/>
      <c r="Q394" s="21"/>
      <c r="R394" s="21"/>
      <c r="S394" s="21"/>
      <c r="T394" s="21"/>
    </row>
    <row r="395" spans="1:20" ht="12.5" x14ac:dyDescent="0.25">
      <c r="A395" s="99" t="s">
        <v>110</v>
      </c>
      <c r="B395" s="100"/>
      <c r="C395" s="100"/>
      <c r="D395" s="100"/>
      <c r="E395" s="100"/>
      <c r="F395" s="100"/>
      <c r="G395" s="100"/>
      <c r="H395" s="100"/>
      <c r="I395" s="92"/>
      <c r="J395" s="21"/>
      <c r="K395" s="21"/>
      <c r="L395" s="21"/>
      <c r="M395" s="21"/>
      <c r="N395" s="21"/>
      <c r="O395" s="21"/>
      <c r="P395" s="21"/>
      <c r="Q395" s="21"/>
      <c r="R395" s="21"/>
      <c r="S395" s="21"/>
      <c r="T395" s="21"/>
    </row>
    <row r="396" spans="1:20" ht="12.5" x14ac:dyDescent="0.25">
      <c r="A396" s="93"/>
      <c r="B396" s="101"/>
      <c r="C396" s="101"/>
      <c r="D396" s="101"/>
      <c r="E396" s="101"/>
      <c r="F396" s="101"/>
      <c r="G396" s="101"/>
      <c r="H396" s="101"/>
      <c r="I396" s="94"/>
      <c r="J396" s="21"/>
      <c r="K396" s="21"/>
      <c r="L396" s="21"/>
      <c r="M396" s="21"/>
      <c r="N396" s="21"/>
      <c r="O396" s="21"/>
      <c r="P396" s="21"/>
      <c r="Q396" s="21"/>
      <c r="R396" s="21"/>
      <c r="S396" s="21"/>
      <c r="T396" s="21"/>
    </row>
    <row r="397" spans="1:20" ht="13" x14ac:dyDescent="0.3">
      <c r="A397" s="102" t="s">
        <v>2</v>
      </c>
      <c r="B397" s="102" t="s">
        <v>3</v>
      </c>
      <c r="C397" s="103" t="s">
        <v>111</v>
      </c>
      <c r="D397" s="104" t="s">
        <v>112</v>
      </c>
      <c r="E397" s="21"/>
      <c r="F397" s="105" t="s">
        <v>90</v>
      </c>
      <c r="G397" s="88"/>
      <c r="H397" s="88"/>
      <c r="I397" s="89"/>
      <c r="J397" s="21"/>
      <c r="K397" s="21"/>
      <c r="L397" s="21"/>
      <c r="M397" s="21"/>
      <c r="N397" s="21"/>
      <c r="O397" s="21"/>
      <c r="P397" s="21"/>
      <c r="Q397" s="21"/>
      <c r="R397" s="21"/>
      <c r="S397" s="21"/>
      <c r="T397" s="21"/>
    </row>
    <row r="398" spans="1:20" ht="13" x14ac:dyDescent="0.25">
      <c r="A398" s="86"/>
      <c r="B398" s="86"/>
      <c r="C398" s="86"/>
      <c r="D398" s="86"/>
      <c r="E398" s="21"/>
      <c r="F398" s="38" t="s">
        <v>113</v>
      </c>
      <c r="G398" s="38" t="s">
        <v>101</v>
      </c>
      <c r="H398" s="38" t="s">
        <v>102</v>
      </c>
      <c r="I398" s="38" t="s">
        <v>103</v>
      </c>
      <c r="J398" s="21"/>
      <c r="K398" s="21"/>
      <c r="L398" s="21"/>
      <c r="M398" s="21"/>
      <c r="N398" s="21"/>
      <c r="O398" s="21"/>
      <c r="P398" s="21"/>
      <c r="Q398" s="21"/>
      <c r="R398" s="21"/>
      <c r="S398" s="21"/>
      <c r="T398" s="21"/>
    </row>
    <row r="399" spans="1:20" ht="15.5" x14ac:dyDescent="0.35">
      <c r="A399" s="23">
        <v>1</v>
      </c>
      <c r="B399" s="5" t="s">
        <v>4</v>
      </c>
      <c r="C399" s="48">
        <f t="array" ref="C399:C415">TRANSPOSE(C392:S392)</f>
        <v>1.155524634172421</v>
      </c>
      <c r="D399" s="46">
        <f t="array" ref="D399:D415">TRANSPOSE(B340:R340)</f>
        <v>1.5774342456748259E-8</v>
      </c>
      <c r="E399" s="21"/>
      <c r="F399" s="25">
        <v>0</v>
      </c>
      <c r="G399" s="52">
        <f t="array" ref="G399:G415">MMULT(C374:S390,F399:F415)</f>
        <v>5.2742457385675722E-4</v>
      </c>
      <c r="H399" s="53">
        <f t="shared" ref="H399:H415" si="104">D399*F399</f>
        <v>0</v>
      </c>
      <c r="I399" s="42">
        <f t="shared" ref="I399:I415" si="105">G399-H399</f>
        <v>5.2742457385675722E-4</v>
      </c>
      <c r="J399" s="21"/>
      <c r="K399" s="21"/>
      <c r="L399" s="21"/>
      <c r="M399" s="21"/>
      <c r="N399" s="21"/>
      <c r="O399" s="21"/>
      <c r="P399" s="21"/>
      <c r="Q399" s="21"/>
      <c r="R399" s="21"/>
      <c r="S399" s="21"/>
      <c r="T399" s="21"/>
    </row>
    <row r="400" spans="1:20" ht="15.5" x14ac:dyDescent="0.35">
      <c r="A400" s="23">
        <v>2</v>
      </c>
      <c r="B400" s="5" t="s">
        <v>5</v>
      </c>
      <c r="C400" s="48">
        <v>3.1033650560493027</v>
      </c>
      <c r="D400" s="46">
        <v>1.1254912173219534E-9</v>
      </c>
      <c r="E400" s="21"/>
      <c r="F400" s="25">
        <v>0</v>
      </c>
      <c r="G400" s="52">
        <v>2.1646412746828251E-5</v>
      </c>
      <c r="H400" s="53">
        <f t="shared" si="104"/>
        <v>0</v>
      </c>
      <c r="I400" s="42">
        <f t="shared" si="105"/>
        <v>2.1646412746828251E-5</v>
      </c>
      <c r="J400" s="21"/>
      <c r="K400" s="21"/>
      <c r="L400" s="21"/>
      <c r="M400" s="21"/>
      <c r="N400" s="21"/>
      <c r="O400" s="21"/>
      <c r="P400" s="21"/>
      <c r="Q400" s="21"/>
      <c r="R400" s="21"/>
      <c r="S400" s="21"/>
      <c r="T400" s="21"/>
    </row>
    <row r="401" spans="1:20" ht="15.5" x14ac:dyDescent="0.35">
      <c r="A401" s="23">
        <v>3</v>
      </c>
      <c r="B401" s="5" t="s">
        <v>6</v>
      </c>
      <c r="C401" s="48">
        <v>3.6629540820963502</v>
      </c>
      <c r="D401" s="46">
        <v>2.4597115317943632E-9</v>
      </c>
      <c r="E401" s="21"/>
      <c r="F401" s="25">
        <v>0</v>
      </c>
      <c r="G401" s="52">
        <v>3.9714423457479784E-4</v>
      </c>
      <c r="H401" s="53">
        <f t="shared" si="104"/>
        <v>0</v>
      </c>
      <c r="I401" s="42">
        <f t="shared" si="105"/>
        <v>3.9714423457479784E-4</v>
      </c>
      <c r="J401" s="21"/>
      <c r="K401" s="21"/>
      <c r="L401" s="21"/>
      <c r="M401" s="21"/>
      <c r="N401" s="21"/>
      <c r="O401" s="21"/>
      <c r="P401" s="21"/>
      <c r="Q401" s="21"/>
      <c r="R401" s="21"/>
      <c r="S401" s="21"/>
      <c r="T401" s="21"/>
    </row>
    <row r="402" spans="1:20" ht="15.5" x14ac:dyDescent="0.35">
      <c r="A402" s="23">
        <v>4</v>
      </c>
      <c r="B402" s="5" t="s">
        <v>7</v>
      </c>
      <c r="C402" s="48">
        <v>7.1681222578953685</v>
      </c>
      <c r="D402" s="46">
        <v>4.6847658655869997E-10</v>
      </c>
      <c r="E402" s="21"/>
      <c r="F402" s="25">
        <v>0</v>
      </c>
      <c r="G402" s="52">
        <v>7.8046219227419216E-6</v>
      </c>
      <c r="H402" s="53">
        <f t="shared" si="104"/>
        <v>0</v>
      </c>
      <c r="I402" s="42">
        <f t="shared" si="105"/>
        <v>7.8046219227419216E-6</v>
      </c>
      <c r="J402" s="21"/>
      <c r="K402" s="21"/>
      <c r="L402" s="21"/>
      <c r="M402" s="21"/>
      <c r="N402" s="21"/>
      <c r="O402" s="21"/>
      <c r="P402" s="21"/>
      <c r="Q402" s="21"/>
      <c r="R402" s="21"/>
      <c r="S402" s="21"/>
      <c r="T402" s="21"/>
    </row>
    <row r="403" spans="1:20" ht="15.5" x14ac:dyDescent="0.35">
      <c r="A403" s="23">
        <v>5</v>
      </c>
      <c r="B403" s="5" t="s">
        <v>8</v>
      </c>
      <c r="C403" s="48">
        <v>1.4006027303217896</v>
      </c>
      <c r="D403" s="46">
        <v>7.9452042321503348E-9</v>
      </c>
      <c r="E403" s="21"/>
      <c r="F403" s="25">
        <v>0</v>
      </c>
      <c r="G403" s="52">
        <v>3.2600668236333824E-6</v>
      </c>
      <c r="H403" s="53">
        <f t="shared" si="104"/>
        <v>0</v>
      </c>
      <c r="I403" s="42">
        <f t="shared" si="105"/>
        <v>3.2600668236333824E-6</v>
      </c>
      <c r="J403" s="21"/>
      <c r="K403" s="21"/>
      <c r="L403" s="21"/>
      <c r="M403" s="21"/>
      <c r="N403" s="21"/>
      <c r="O403" s="21"/>
      <c r="P403" s="21"/>
      <c r="Q403" s="21"/>
      <c r="R403" s="21"/>
      <c r="S403" s="21"/>
      <c r="T403" s="21"/>
    </row>
    <row r="404" spans="1:20" ht="15.5" x14ac:dyDescent="0.35">
      <c r="A404" s="23">
        <v>6</v>
      </c>
      <c r="B404" s="5" t="s">
        <v>9</v>
      </c>
      <c r="C404" s="48">
        <v>2.7979922436407483</v>
      </c>
      <c r="D404" s="46">
        <v>2.7508482267313247E-9</v>
      </c>
      <c r="E404" s="21"/>
      <c r="F404" s="25">
        <v>0</v>
      </c>
      <c r="G404" s="52">
        <v>2.4079028861354154E-5</v>
      </c>
      <c r="H404" s="53">
        <f t="shared" si="104"/>
        <v>0</v>
      </c>
      <c r="I404" s="42">
        <f t="shared" si="105"/>
        <v>2.4079028861354154E-5</v>
      </c>
      <c r="J404" s="21"/>
      <c r="K404" s="21"/>
      <c r="L404" s="21"/>
      <c r="M404" s="21"/>
      <c r="N404" s="21"/>
      <c r="O404" s="21"/>
      <c r="P404" s="21"/>
      <c r="Q404" s="21"/>
      <c r="R404" s="21"/>
      <c r="S404" s="21"/>
      <c r="T404" s="21"/>
    </row>
    <row r="405" spans="1:20" ht="15.5" x14ac:dyDescent="0.35">
      <c r="A405" s="23">
        <v>7</v>
      </c>
      <c r="B405" s="5" t="s">
        <v>10</v>
      </c>
      <c r="C405" s="48">
        <v>1.2105711492567119</v>
      </c>
      <c r="D405" s="46">
        <v>9.3224226240699795E-9</v>
      </c>
      <c r="E405" s="21"/>
      <c r="F405" s="42">
        <f>D198</f>
        <v>800000</v>
      </c>
      <c r="G405" s="52">
        <v>7.5401883879051869E-3</v>
      </c>
      <c r="H405" s="53">
        <f t="shared" si="104"/>
        <v>7.4579380992559835E-3</v>
      </c>
      <c r="I405" s="42">
        <f t="shared" si="105"/>
        <v>8.2250288649203356E-5</v>
      </c>
      <c r="J405" s="21"/>
      <c r="K405" s="21"/>
      <c r="L405" s="21"/>
      <c r="M405" s="21"/>
      <c r="N405" s="21"/>
      <c r="O405" s="21"/>
      <c r="P405" s="21"/>
      <c r="Q405" s="21"/>
      <c r="R405" s="21"/>
      <c r="S405" s="21"/>
      <c r="T405" s="21"/>
    </row>
    <row r="406" spans="1:20" ht="15.5" x14ac:dyDescent="0.35">
      <c r="A406" s="23">
        <v>8</v>
      </c>
      <c r="B406" s="5" t="s">
        <v>11</v>
      </c>
      <c r="C406" s="48">
        <v>2.0788392464560013</v>
      </c>
      <c r="D406" s="46">
        <v>4.0462825863425477E-9</v>
      </c>
      <c r="E406" s="21"/>
      <c r="F406" s="25">
        <v>0</v>
      </c>
      <c r="G406" s="52">
        <v>1.314869680554252E-4</v>
      </c>
      <c r="H406" s="53">
        <f t="shared" si="104"/>
        <v>0</v>
      </c>
      <c r="I406" s="42">
        <f t="shared" si="105"/>
        <v>1.314869680554252E-4</v>
      </c>
      <c r="J406" s="21"/>
      <c r="K406" s="21"/>
      <c r="L406" s="21"/>
      <c r="M406" s="21"/>
      <c r="N406" s="21"/>
      <c r="O406" s="21"/>
      <c r="P406" s="21"/>
      <c r="Q406" s="21"/>
      <c r="R406" s="21"/>
      <c r="S406" s="21"/>
      <c r="T406" s="21"/>
    </row>
    <row r="407" spans="1:20" ht="15.5" x14ac:dyDescent="0.35">
      <c r="A407" s="23">
        <v>9</v>
      </c>
      <c r="B407" s="5" t="s">
        <v>12</v>
      </c>
      <c r="C407" s="48">
        <v>1.6763975914675311</v>
      </c>
      <c r="D407" s="46">
        <v>9.490681695822387E-9</v>
      </c>
      <c r="E407" s="21"/>
      <c r="F407" s="25">
        <v>0</v>
      </c>
      <c r="G407" s="52">
        <v>6.8239235701178242E-5</v>
      </c>
      <c r="H407" s="53">
        <f t="shared" si="104"/>
        <v>0</v>
      </c>
      <c r="I407" s="42">
        <f t="shared" si="105"/>
        <v>6.8239235701178242E-5</v>
      </c>
      <c r="J407" s="21"/>
      <c r="K407" s="21"/>
      <c r="L407" s="21"/>
      <c r="M407" s="21"/>
      <c r="N407" s="21"/>
      <c r="O407" s="21"/>
      <c r="P407" s="21"/>
      <c r="Q407" s="21"/>
      <c r="R407" s="21"/>
      <c r="S407" s="21"/>
      <c r="T407" s="21"/>
    </row>
    <row r="408" spans="1:20" ht="15.5" x14ac:dyDescent="0.35">
      <c r="A408" s="23">
        <v>10</v>
      </c>
      <c r="B408" s="5" t="s">
        <v>13</v>
      </c>
      <c r="C408" s="48">
        <v>3.3782004369968832</v>
      </c>
      <c r="D408" s="46">
        <v>9.144433593326778E-10</v>
      </c>
      <c r="E408" s="21"/>
      <c r="F408" s="25">
        <v>0</v>
      </c>
      <c r="G408" s="52">
        <v>3.2724883830505074E-5</v>
      </c>
      <c r="H408" s="53">
        <f t="shared" si="104"/>
        <v>0</v>
      </c>
      <c r="I408" s="42">
        <f t="shared" si="105"/>
        <v>3.2724883830505074E-5</v>
      </c>
      <c r="J408" s="21"/>
      <c r="K408" s="21"/>
      <c r="L408" s="21"/>
      <c r="M408" s="21"/>
      <c r="N408" s="21"/>
      <c r="O408" s="21"/>
      <c r="P408" s="21"/>
      <c r="Q408" s="21"/>
      <c r="R408" s="21"/>
      <c r="S408" s="21"/>
      <c r="T408" s="21"/>
    </row>
    <row r="409" spans="1:20" ht="15.5" x14ac:dyDescent="0.35">
      <c r="A409" s="23">
        <v>11</v>
      </c>
      <c r="B409" s="5" t="s">
        <v>14</v>
      </c>
      <c r="C409" s="48">
        <v>1.6738846042386721</v>
      </c>
      <c r="D409" s="46">
        <v>1.840065255041835E-9</v>
      </c>
      <c r="E409" s="21"/>
      <c r="F409" s="25">
        <v>0</v>
      </c>
      <c r="G409" s="52">
        <v>9.7700996801687175E-5</v>
      </c>
      <c r="H409" s="53">
        <f t="shared" si="104"/>
        <v>0</v>
      </c>
      <c r="I409" s="42">
        <f t="shared" si="105"/>
        <v>9.7700996801687175E-5</v>
      </c>
      <c r="J409" s="21"/>
      <c r="K409" s="21"/>
      <c r="L409" s="21"/>
      <c r="M409" s="21"/>
      <c r="N409" s="21"/>
      <c r="O409" s="21"/>
      <c r="P409" s="21"/>
      <c r="Q409" s="21"/>
      <c r="R409" s="21"/>
      <c r="S409" s="21"/>
      <c r="T409" s="21"/>
    </row>
    <row r="410" spans="1:20" ht="15.5" x14ac:dyDescent="0.35">
      <c r="A410" s="23">
        <v>12</v>
      </c>
      <c r="B410" s="5" t="s">
        <v>15</v>
      </c>
      <c r="C410" s="48">
        <v>3.6194802463069458</v>
      </c>
      <c r="D410" s="46">
        <v>5.8004757313725516E-10</v>
      </c>
      <c r="E410" s="21"/>
      <c r="F410" s="25">
        <v>0</v>
      </c>
      <c r="G410" s="52">
        <v>1.6314639540687528E-5</v>
      </c>
      <c r="H410" s="53">
        <f t="shared" si="104"/>
        <v>0</v>
      </c>
      <c r="I410" s="42">
        <f t="shared" si="105"/>
        <v>1.6314639540687528E-5</v>
      </c>
      <c r="J410" s="21"/>
      <c r="K410" s="21"/>
      <c r="L410" s="21"/>
      <c r="M410" s="21"/>
      <c r="N410" s="21"/>
      <c r="O410" s="21"/>
      <c r="P410" s="21"/>
      <c r="Q410" s="21"/>
      <c r="R410" s="21"/>
      <c r="S410" s="21"/>
      <c r="T410" s="21"/>
    </row>
    <row r="411" spans="1:20" ht="15.5" x14ac:dyDescent="0.35">
      <c r="A411" s="23">
        <v>13</v>
      </c>
      <c r="B411" s="5" t="s">
        <v>16</v>
      </c>
      <c r="C411" s="48">
        <v>1.9441411250712828</v>
      </c>
      <c r="D411" s="46">
        <v>2.9493009931848764E-9</v>
      </c>
      <c r="E411" s="21"/>
      <c r="F411" s="25">
        <v>0</v>
      </c>
      <c r="G411" s="52">
        <v>9.6818049955373938E-5</v>
      </c>
      <c r="H411" s="53">
        <f t="shared" si="104"/>
        <v>0</v>
      </c>
      <c r="I411" s="42">
        <f t="shared" si="105"/>
        <v>9.6818049955373938E-5</v>
      </c>
      <c r="J411" s="21"/>
      <c r="K411" s="21"/>
      <c r="L411" s="21"/>
      <c r="M411" s="21"/>
      <c r="N411" s="21"/>
      <c r="O411" s="21"/>
      <c r="P411" s="21"/>
      <c r="Q411" s="21"/>
      <c r="R411" s="21"/>
      <c r="S411" s="21"/>
      <c r="T411" s="21"/>
    </row>
    <row r="412" spans="1:20" ht="15.5" x14ac:dyDescent="0.35">
      <c r="A412" s="23">
        <v>14</v>
      </c>
      <c r="B412" s="5" t="s">
        <v>17</v>
      </c>
      <c r="C412" s="48">
        <v>1.6108683858677268</v>
      </c>
      <c r="D412" s="46">
        <v>6.7491839808395221E-9</v>
      </c>
      <c r="E412" s="21"/>
      <c r="F412" s="25">
        <v>0</v>
      </c>
      <c r="G412" s="52">
        <v>1.0633081111056173E-5</v>
      </c>
      <c r="H412" s="53">
        <f t="shared" si="104"/>
        <v>0</v>
      </c>
      <c r="I412" s="42">
        <f t="shared" si="105"/>
        <v>1.0633081111056173E-5</v>
      </c>
      <c r="J412" s="21"/>
      <c r="K412" s="21"/>
      <c r="L412" s="21"/>
      <c r="M412" s="21"/>
      <c r="N412" s="21"/>
      <c r="O412" s="21"/>
      <c r="P412" s="21"/>
      <c r="Q412" s="21"/>
      <c r="R412" s="21"/>
      <c r="S412" s="21"/>
      <c r="T412" s="21"/>
    </row>
    <row r="413" spans="1:20" ht="15.5" x14ac:dyDescent="0.35">
      <c r="A413" s="23">
        <v>15</v>
      </c>
      <c r="B413" s="5" t="s">
        <v>18</v>
      </c>
      <c r="C413" s="48">
        <v>1.2618630374488664</v>
      </c>
      <c r="D413" s="46">
        <v>9.3760871120023894E-9</v>
      </c>
      <c r="E413" s="21"/>
      <c r="F413" s="25">
        <v>0</v>
      </c>
      <c r="G413" s="52">
        <v>1.2585482559114294E-5</v>
      </c>
      <c r="H413" s="53">
        <f t="shared" si="104"/>
        <v>0</v>
      </c>
      <c r="I413" s="42">
        <f t="shared" si="105"/>
        <v>1.2585482559114294E-5</v>
      </c>
      <c r="J413" s="21"/>
      <c r="K413" s="21"/>
      <c r="L413" s="21"/>
      <c r="M413" s="21"/>
      <c r="N413" s="21"/>
      <c r="O413" s="21"/>
      <c r="P413" s="21"/>
      <c r="Q413" s="21"/>
      <c r="R413" s="21"/>
      <c r="S413" s="21"/>
      <c r="T413" s="21"/>
    </row>
    <row r="414" spans="1:20" ht="15.5" x14ac:dyDescent="0.35">
      <c r="A414" s="23">
        <v>16</v>
      </c>
      <c r="B414" s="5" t="s">
        <v>19</v>
      </c>
      <c r="C414" s="48">
        <v>2.5787451359318583</v>
      </c>
      <c r="D414" s="46">
        <v>3.4656771606759883E-9</v>
      </c>
      <c r="E414" s="21"/>
      <c r="F414" s="25">
        <v>0</v>
      </c>
      <c r="G414" s="52">
        <v>4.8414386913454486E-6</v>
      </c>
      <c r="H414" s="53">
        <f t="shared" si="104"/>
        <v>0</v>
      </c>
      <c r="I414" s="42">
        <f t="shared" si="105"/>
        <v>4.8414386913454486E-6</v>
      </c>
      <c r="J414" s="21"/>
      <c r="K414" s="21"/>
      <c r="L414" s="21"/>
      <c r="M414" s="21"/>
      <c r="N414" s="21"/>
      <c r="O414" s="21"/>
      <c r="P414" s="21"/>
      <c r="Q414" s="21"/>
      <c r="R414" s="21"/>
      <c r="S414" s="21"/>
      <c r="T414" s="21"/>
    </row>
    <row r="415" spans="1:20" ht="15.5" x14ac:dyDescent="0.35">
      <c r="A415" s="23">
        <v>17</v>
      </c>
      <c r="B415" s="5" t="s">
        <v>20</v>
      </c>
      <c r="C415" s="48">
        <v>1.2550486516302759</v>
      </c>
      <c r="D415" s="46">
        <v>1.4052340412600978E-8</v>
      </c>
      <c r="E415" s="21"/>
      <c r="F415" s="25">
        <v>0</v>
      </c>
      <c r="G415" s="52">
        <v>3.5472592964059725E-5</v>
      </c>
      <c r="H415" s="53">
        <f t="shared" si="104"/>
        <v>0</v>
      </c>
      <c r="I415" s="42">
        <f t="shared" si="105"/>
        <v>3.5472592964059725E-5</v>
      </c>
      <c r="J415" s="21"/>
      <c r="K415" s="21"/>
      <c r="L415" s="21"/>
      <c r="M415" s="21"/>
      <c r="N415" s="21"/>
      <c r="O415" s="21"/>
      <c r="P415" s="21"/>
      <c r="Q415" s="21"/>
      <c r="R415" s="21"/>
      <c r="S415" s="21"/>
      <c r="T415" s="21"/>
    </row>
    <row r="416" spans="1:20" ht="13" x14ac:dyDescent="0.3">
      <c r="C416" s="21"/>
      <c r="D416" s="21"/>
      <c r="E416" s="21"/>
      <c r="F416" s="21"/>
      <c r="G416" s="21"/>
      <c r="H416" s="21"/>
      <c r="I416" s="21"/>
      <c r="J416" s="54"/>
      <c r="K416" s="21"/>
      <c r="L416" s="21"/>
      <c r="M416" s="21"/>
      <c r="N416" s="21"/>
      <c r="O416" s="21"/>
      <c r="P416" s="21"/>
      <c r="Q416" s="21"/>
      <c r="R416" s="21"/>
      <c r="S416" s="21"/>
      <c r="T416" s="21"/>
    </row>
    <row r="417" spans="3:20" ht="12.5" x14ac:dyDescent="0.25">
      <c r="C417" s="21"/>
      <c r="D417" s="21"/>
      <c r="E417" s="21"/>
      <c r="F417" s="21"/>
      <c r="G417" s="55">
        <f>SUM(G399:G415)</f>
        <v>9.0283646959017343E-3</v>
      </c>
      <c r="H417" s="21"/>
      <c r="I417" s="21"/>
      <c r="J417" s="56"/>
      <c r="K417" s="21"/>
      <c r="L417" s="21"/>
      <c r="M417" s="21"/>
      <c r="N417" s="21"/>
      <c r="O417" s="21"/>
      <c r="P417" s="21"/>
      <c r="Q417" s="21"/>
      <c r="R417" s="21"/>
      <c r="S417" s="21"/>
      <c r="T417" s="21"/>
    </row>
    <row r="418" spans="3:20" ht="13" x14ac:dyDescent="0.3">
      <c r="C418" s="21"/>
      <c r="D418" s="21"/>
      <c r="E418" s="21"/>
      <c r="F418" s="57" t="s">
        <v>114</v>
      </c>
      <c r="G418" s="58">
        <f>G417*1000000</f>
        <v>9028.3646959017351</v>
      </c>
      <c r="H418" s="21"/>
      <c r="I418" s="21"/>
      <c r="J418" s="21"/>
      <c r="K418" s="21"/>
      <c r="L418" s="21"/>
      <c r="M418" s="21"/>
      <c r="N418" s="21"/>
      <c r="O418" s="21"/>
      <c r="P418" s="21"/>
      <c r="Q418" s="21"/>
      <c r="R418" s="21"/>
      <c r="S418" s="21"/>
      <c r="T418" s="21"/>
    </row>
    <row r="419" spans="3:20" ht="12.5" x14ac:dyDescent="0.25">
      <c r="C419" s="21"/>
      <c r="D419" s="21"/>
      <c r="E419" s="21"/>
      <c r="F419" s="21"/>
      <c r="G419" s="21"/>
      <c r="H419" s="21"/>
      <c r="I419" s="21"/>
      <c r="J419" s="21"/>
      <c r="K419" s="21"/>
      <c r="L419" s="21"/>
      <c r="M419" s="21"/>
      <c r="N419" s="21"/>
      <c r="O419" s="21"/>
      <c r="P419" s="21"/>
      <c r="Q419" s="21"/>
      <c r="R419" s="21"/>
      <c r="S419" s="21"/>
      <c r="T419" s="21"/>
    </row>
    <row r="420" spans="3:20" ht="12.5" x14ac:dyDescent="0.25">
      <c r="C420" s="21"/>
      <c r="D420" s="21"/>
      <c r="E420" s="21"/>
      <c r="F420" s="21"/>
      <c r="G420" s="21"/>
      <c r="H420" s="21"/>
      <c r="I420" s="21"/>
      <c r="J420" s="21"/>
      <c r="K420" s="21"/>
      <c r="L420" s="21"/>
      <c r="M420" s="21"/>
      <c r="N420" s="21"/>
      <c r="O420" s="21"/>
      <c r="P420" s="21"/>
      <c r="Q420" s="21"/>
      <c r="R420" s="21"/>
      <c r="S420" s="21"/>
      <c r="T420" s="21"/>
    </row>
    <row r="421" spans="3:20" ht="12.5" x14ac:dyDescent="0.25">
      <c r="C421" s="21"/>
      <c r="D421" s="21"/>
      <c r="E421" s="21"/>
      <c r="F421" s="21"/>
      <c r="G421" s="21"/>
      <c r="H421" s="21"/>
      <c r="I421" s="21"/>
      <c r="J421" s="21"/>
      <c r="K421" s="21"/>
      <c r="L421" s="21"/>
      <c r="M421" s="21"/>
      <c r="N421" s="21"/>
      <c r="O421" s="21"/>
      <c r="P421" s="21"/>
      <c r="Q421" s="21"/>
      <c r="R421" s="21"/>
      <c r="S421" s="21"/>
      <c r="T421" s="21"/>
    </row>
    <row r="422" spans="3:20" ht="12.5" x14ac:dyDescent="0.25">
      <c r="C422" s="21"/>
      <c r="D422" s="21"/>
      <c r="E422" s="21"/>
      <c r="F422" s="21"/>
      <c r="G422" s="21"/>
      <c r="H422" s="21"/>
      <c r="I422" s="21"/>
      <c r="J422" s="21"/>
      <c r="K422" s="21"/>
      <c r="L422" s="21"/>
      <c r="M422" s="21"/>
      <c r="N422" s="21"/>
      <c r="O422" s="21"/>
      <c r="P422" s="21"/>
      <c r="Q422" s="21"/>
      <c r="R422" s="21"/>
      <c r="S422" s="21"/>
      <c r="T422" s="21"/>
    </row>
    <row r="423" spans="3:20" ht="12.5" x14ac:dyDescent="0.25">
      <c r="C423" s="21"/>
      <c r="D423" s="21"/>
      <c r="E423" s="21"/>
      <c r="F423" s="21"/>
      <c r="G423" s="21"/>
      <c r="H423" s="21"/>
      <c r="I423" s="21"/>
      <c r="J423" s="21"/>
      <c r="K423" s="21"/>
      <c r="L423" s="21"/>
      <c r="M423" s="21"/>
      <c r="N423" s="21"/>
      <c r="O423" s="21"/>
      <c r="P423" s="21"/>
      <c r="Q423" s="21"/>
      <c r="R423" s="21"/>
      <c r="S423" s="21"/>
      <c r="T423" s="21"/>
    </row>
    <row r="424" spans="3:20" ht="12.5" x14ac:dyDescent="0.25">
      <c r="C424" s="21"/>
      <c r="D424" s="21"/>
      <c r="E424" s="21"/>
      <c r="F424" s="21"/>
      <c r="G424" s="21"/>
      <c r="H424" s="21"/>
      <c r="I424" s="21"/>
      <c r="J424" s="21"/>
      <c r="K424" s="21"/>
      <c r="L424" s="21"/>
      <c r="M424" s="21"/>
      <c r="N424" s="21"/>
      <c r="O424" s="21"/>
      <c r="P424" s="21"/>
      <c r="Q424" s="21"/>
      <c r="R424" s="21"/>
      <c r="S424" s="21"/>
      <c r="T424" s="21"/>
    </row>
    <row r="425" spans="3:20" ht="12.5" x14ac:dyDescent="0.25">
      <c r="C425" s="21"/>
      <c r="D425" s="21"/>
      <c r="E425" s="21"/>
      <c r="F425" s="21"/>
      <c r="G425" s="21"/>
      <c r="H425" s="21"/>
      <c r="I425" s="21"/>
      <c r="J425" s="21"/>
      <c r="K425" s="21"/>
      <c r="L425" s="21"/>
      <c r="M425" s="21"/>
      <c r="N425" s="21"/>
      <c r="O425" s="21"/>
      <c r="P425" s="21"/>
      <c r="Q425" s="21"/>
      <c r="R425" s="21"/>
      <c r="S425" s="21"/>
      <c r="T425" s="21"/>
    </row>
    <row r="426" spans="3:20" ht="12.5" x14ac:dyDescent="0.25">
      <c r="C426" s="21"/>
      <c r="D426" s="21"/>
      <c r="E426" s="21"/>
      <c r="F426" s="21"/>
      <c r="G426" s="21"/>
      <c r="H426" s="21"/>
      <c r="I426" s="21"/>
      <c r="J426" s="21"/>
      <c r="K426" s="21"/>
      <c r="L426" s="21"/>
      <c r="M426" s="21"/>
      <c r="N426" s="21"/>
      <c r="O426" s="21"/>
      <c r="P426" s="21"/>
      <c r="Q426" s="21"/>
      <c r="R426" s="21"/>
      <c r="S426" s="21"/>
      <c r="T426" s="21"/>
    </row>
    <row r="427" spans="3:20" ht="12.5" x14ac:dyDescent="0.25">
      <c r="C427" s="21"/>
      <c r="D427" s="21"/>
      <c r="E427" s="21"/>
      <c r="F427" s="21"/>
      <c r="G427" s="21"/>
      <c r="H427" s="21"/>
      <c r="I427" s="21"/>
      <c r="J427" s="21"/>
      <c r="K427" s="21"/>
      <c r="L427" s="21"/>
      <c r="M427" s="21"/>
      <c r="N427" s="21"/>
      <c r="O427" s="21"/>
      <c r="P427" s="21"/>
      <c r="Q427" s="21"/>
      <c r="R427" s="21"/>
      <c r="S427" s="21"/>
      <c r="T427" s="21"/>
    </row>
    <row r="428" spans="3:20" ht="12.5" x14ac:dyDescent="0.25">
      <c r="C428" s="21"/>
      <c r="D428" s="21"/>
      <c r="E428" s="21"/>
      <c r="F428" s="21"/>
      <c r="G428" s="21"/>
      <c r="H428" s="21"/>
      <c r="I428" s="21"/>
      <c r="J428" s="21"/>
      <c r="K428" s="21"/>
      <c r="L428" s="21"/>
      <c r="M428" s="21"/>
      <c r="N428" s="21"/>
      <c r="O428" s="21"/>
      <c r="P428" s="21"/>
      <c r="Q428" s="21"/>
      <c r="R428" s="21"/>
      <c r="S428" s="21"/>
      <c r="T428" s="21"/>
    </row>
    <row r="429" spans="3:20" ht="12.5" x14ac:dyDescent="0.25">
      <c r="C429" s="21"/>
      <c r="D429" s="21"/>
      <c r="E429" s="21"/>
      <c r="F429" s="21"/>
      <c r="G429" s="21"/>
      <c r="H429" s="21"/>
      <c r="I429" s="21"/>
      <c r="J429" s="21"/>
      <c r="K429" s="21"/>
      <c r="L429" s="21"/>
      <c r="M429" s="21"/>
      <c r="N429" s="21"/>
      <c r="O429" s="21"/>
      <c r="P429" s="21"/>
      <c r="Q429" s="21"/>
      <c r="R429" s="21"/>
      <c r="S429" s="21"/>
      <c r="T429" s="21"/>
    </row>
    <row r="430" spans="3:20" ht="12.5" x14ac:dyDescent="0.25">
      <c r="C430" s="21"/>
      <c r="D430" s="21"/>
      <c r="E430" s="21"/>
      <c r="F430" s="21"/>
      <c r="G430" s="21"/>
      <c r="H430" s="21"/>
      <c r="I430" s="21"/>
      <c r="J430" s="21"/>
      <c r="K430" s="21"/>
      <c r="L430" s="21"/>
      <c r="M430" s="21"/>
      <c r="N430" s="21"/>
      <c r="O430" s="21"/>
      <c r="P430" s="21"/>
      <c r="Q430" s="21"/>
      <c r="R430" s="21"/>
      <c r="S430" s="21"/>
      <c r="T430" s="21"/>
    </row>
    <row r="431" spans="3:20" ht="12.5" x14ac:dyDescent="0.25">
      <c r="C431" s="21"/>
      <c r="D431" s="21"/>
      <c r="E431" s="21"/>
      <c r="F431" s="21"/>
      <c r="G431" s="21"/>
      <c r="H431" s="21"/>
      <c r="I431" s="21"/>
      <c r="J431" s="21"/>
      <c r="K431" s="21"/>
      <c r="L431" s="21"/>
      <c r="M431" s="21"/>
      <c r="N431" s="21"/>
      <c r="O431" s="21"/>
      <c r="P431" s="21"/>
      <c r="Q431" s="21"/>
      <c r="R431" s="21"/>
      <c r="S431" s="21"/>
      <c r="T431" s="21"/>
    </row>
    <row r="432" spans="3:20" ht="12.5" x14ac:dyDescent="0.25">
      <c r="C432" s="21"/>
      <c r="D432" s="21"/>
      <c r="E432" s="21"/>
      <c r="F432" s="21"/>
      <c r="G432" s="21"/>
      <c r="H432" s="21"/>
      <c r="I432" s="21"/>
      <c r="J432" s="21"/>
      <c r="K432" s="21"/>
      <c r="L432" s="21"/>
      <c r="M432" s="21"/>
      <c r="N432" s="21"/>
      <c r="O432" s="21"/>
      <c r="P432" s="21"/>
      <c r="Q432" s="21"/>
      <c r="R432" s="21"/>
      <c r="S432" s="21"/>
      <c r="T432" s="21"/>
    </row>
    <row r="433" spans="3:20" ht="12.5" x14ac:dyDescent="0.25">
      <c r="C433" s="21"/>
      <c r="D433" s="21"/>
      <c r="E433" s="21"/>
      <c r="F433" s="21"/>
      <c r="G433" s="21"/>
      <c r="H433" s="21"/>
      <c r="I433" s="21"/>
      <c r="J433" s="21"/>
      <c r="K433" s="21"/>
      <c r="L433" s="21"/>
      <c r="M433" s="21"/>
      <c r="N433" s="21"/>
      <c r="O433" s="21"/>
      <c r="P433" s="21"/>
      <c r="Q433" s="21"/>
      <c r="R433" s="21"/>
      <c r="S433" s="21"/>
      <c r="T433" s="21"/>
    </row>
    <row r="434" spans="3:20" ht="12.5" x14ac:dyDescent="0.25">
      <c r="C434" s="21"/>
      <c r="D434" s="21"/>
      <c r="E434" s="21"/>
      <c r="F434" s="21"/>
      <c r="G434" s="21"/>
      <c r="H434" s="21"/>
      <c r="I434" s="21"/>
      <c r="J434" s="21"/>
      <c r="K434" s="21"/>
      <c r="L434" s="21"/>
      <c r="M434" s="21"/>
      <c r="N434" s="21"/>
      <c r="O434" s="21"/>
      <c r="P434" s="21"/>
      <c r="Q434" s="21"/>
      <c r="R434" s="21"/>
      <c r="S434" s="21"/>
      <c r="T434" s="21"/>
    </row>
    <row r="435" spans="3:20" ht="12.5" x14ac:dyDescent="0.25">
      <c r="C435" s="21"/>
      <c r="D435" s="21"/>
      <c r="E435" s="21"/>
      <c r="F435" s="21"/>
      <c r="G435" s="21"/>
      <c r="H435" s="21"/>
      <c r="I435" s="21"/>
      <c r="J435" s="21"/>
      <c r="K435" s="21"/>
      <c r="L435" s="21"/>
      <c r="M435" s="21"/>
      <c r="N435" s="21"/>
      <c r="O435" s="21"/>
      <c r="P435" s="21"/>
      <c r="Q435" s="21"/>
      <c r="R435" s="21"/>
      <c r="S435" s="21"/>
      <c r="T435" s="21"/>
    </row>
    <row r="436" spans="3:20" ht="12.5" x14ac:dyDescent="0.25">
      <c r="C436" s="21"/>
      <c r="D436" s="21"/>
      <c r="E436" s="21"/>
      <c r="F436" s="21"/>
      <c r="G436" s="21"/>
      <c r="H436" s="21"/>
      <c r="I436" s="21"/>
      <c r="J436" s="21"/>
      <c r="K436" s="21"/>
      <c r="L436" s="21"/>
      <c r="M436" s="21"/>
      <c r="N436" s="21"/>
      <c r="O436" s="21"/>
      <c r="P436" s="21"/>
      <c r="Q436" s="21"/>
      <c r="R436" s="21"/>
      <c r="S436" s="21"/>
      <c r="T436" s="21"/>
    </row>
    <row r="437" spans="3:20" ht="12.5" x14ac:dyDescent="0.25">
      <c r="C437" s="21"/>
      <c r="D437" s="21"/>
      <c r="E437" s="21"/>
      <c r="F437" s="21"/>
      <c r="G437" s="21"/>
      <c r="H437" s="21"/>
      <c r="I437" s="21"/>
      <c r="J437" s="21"/>
      <c r="K437" s="21"/>
      <c r="L437" s="21"/>
      <c r="M437" s="21"/>
      <c r="N437" s="21"/>
      <c r="O437" s="21"/>
      <c r="P437" s="21"/>
      <c r="Q437" s="21"/>
      <c r="R437" s="21"/>
      <c r="S437" s="21"/>
      <c r="T437" s="21"/>
    </row>
    <row r="438" spans="3:20" ht="12.5" x14ac:dyDescent="0.25">
      <c r="C438" s="21"/>
      <c r="D438" s="21"/>
      <c r="E438" s="21"/>
      <c r="F438" s="21"/>
      <c r="G438" s="21"/>
      <c r="H438" s="21"/>
      <c r="I438" s="21"/>
      <c r="J438" s="21"/>
      <c r="K438" s="21"/>
      <c r="L438" s="21"/>
      <c r="M438" s="21"/>
      <c r="N438" s="21"/>
      <c r="O438" s="21"/>
      <c r="P438" s="21"/>
      <c r="Q438" s="21"/>
      <c r="R438" s="21"/>
      <c r="S438" s="21"/>
      <c r="T438" s="21"/>
    </row>
    <row r="439" spans="3:20" ht="12.5" x14ac:dyDescent="0.25">
      <c r="C439" s="21"/>
      <c r="D439" s="21"/>
      <c r="E439" s="21"/>
      <c r="F439" s="21"/>
      <c r="G439" s="21"/>
      <c r="H439" s="21"/>
      <c r="I439" s="21"/>
      <c r="J439" s="21"/>
      <c r="K439" s="21"/>
      <c r="L439" s="21"/>
      <c r="M439" s="21"/>
      <c r="N439" s="21"/>
      <c r="O439" s="21"/>
      <c r="P439" s="21"/>
      <c r="Q439" s="21"/>
      <c r="R439" s="21"/>
      <c r="S439" s="21"/>
      <c r="T439" s="21"/>
    </row>
    <row r="440" spans="3:20" ht="12.5" x14ac:dyDescent="0.25">
      <c r="C440" s="21"/>
      <c r="D440" s="21"/>
      <c r="E440" s="21"/>
      <c r="F440" s="21"/>
      <c r="G440" s="21"/>
      <c r="H440" s="21"/>
      <c r="I440" s="21"/>
      <c r="J440" s="21"/>
      <c r="K440" s="21"/>
      <c r="L440" s="21"/>
      <c r="M440" s="21"/>
      <c r="N440" s="21"/>
      <c r="O440" s="21"/>
      <c r="P440" s="21"/>
      <c r="Q440" s="21"/>
      <c r="R440" s="21"/>
      <c r="S440" s="21"/>
      <c r="T440" s="21"/>
    </row>
    <row r="441" spans="3:20" ht="12.5" x14ac:dyDescent="0.25">
      <c r="C441" s="21"/>
      <c r="D441" s="21"/>
      <c r="E441" s="21"/>
      <c r="F441" s="21"/>
      <c r="G441" s="21"/>
      <c r="H441" s="21"/>
      <c r="I441" s="21"/>
      <c r="J441" s="21"/>
      <c r="K441" s="21"/>
      <c r="L441" s="21"/>
      <c r="M441" s="21"/>
      <c r="N441" s="21"/>
      <c r="O441" s="21"/>
      <c r="P441" s="21"/>
      <c r="Q441" s="21"/>
      <c r="R441" s="21"/>
      <c r="S441" s="21"/>
      <c r="T441" s="21"/>
    </row>
    <row r="442" spans="3:20" ht="12.5" x14ac:dyDescent="0.25">
      <c r="C442" s="21"/>
      <c r="D442" s="21"/>
      <c r="E442" s="21"/>
      <c r="F442" s="21"/>
      <c r="G442" s="21"/>
      <c r="H442" s="21"/>
      <c r="I442" s="21"/>
      <c r="J442" s="21"/>
      <c r="K442" s="21"/>
      <c r="L442" s="21"/>
      <c r="M442" s="21"/>
      <c r="N442" s="21"/>
      <c r="O442" s="21"/>
      <c r="P442" s="21"/>
      <c r="Q442" s="21"/>
      <c r="R442" s="21"/>
      <c r="S442" s="21"/>
      <c r="T442" s="21"/>
    </row>
    <row r="443" spans="3:20" ht="12.5" x14ac:dyDescent="0.25">
      <c r="C443" s="21"/>
      <c r="D443" s="21"/>
      <c r="E443" s="21"/>
      <c r="F443" s="21"/>
      <c r="G443" s="21"/>
      <c r="H443" s="21"/>
      <c r="I443" s="21"/>
      <c r="J443" s="21"/>
      <c r="K443" s="21"/>
      <c r="L443" s="21"/>
      <c r="M443" s="21"/>
      <c r="N443" s="21"/>
      <c r="O443" s="21"/>
      <c r="P443" s="21"/>
      <c r="Q443" s="21"/>
      <c r="R443" s="21"/>
      <c r="S443" s="21"/>
      <c r="T443" s="21"/>
    </row>
    <row r="444" spans="3:20" ht="12.5" x14ac:dyDescent="0.25">
      <c r="C444" s="21"/>
      <c r="D444" s="21"/>
      <c r="E444" s="21"/>
      <c r="F444" s="21"/>
      <c r="G444" s="21"/>
      <c r="H444" s="21"/>
      <c r="I444" s="21"/>
      <c r="J444" s="21"/>
      <c r="K444" s="21"/>
      <c r="L444" s="21"/>
      <c r="M444" s="21"/>
      <c r="N444" s="21"/>
      <c r="O444" s="21"/>
      <c r="P444" s="21"/>
      <c r="Q444" s="21"/>
      <c r="R444" s="21"/>
      <c r="S444" s="21"/>
      <c r="T444" s="21"/>
    </row>
    <row r="445" spans="3:20" ht="12.5" x14ac:dyDescent="0.25">
      <c r="C445" s="21"/>
      <c r="D445" s="21"/>
      <c r="E445" s="21"/>
      <c r="F445" s="21"/>
      <c r="G445" s="21"/>
      <c r="H445" s="21"/>
      <c r="I445" s="21"/>
      <c r="J445" s="21"/>
      <c r="K445" s="21"/>
      <c r="L445" s="21"/>
      <c r="M445" s="21"/>
      <c r="N445" s="21"/>
      <c r="O445" s="21"/>
      <c r="P445" s="21"/>
      <c r="Q445" s="21"/>
      <c r="R445" s="21"/>
      <c r="S445" s="21"/>
      <c r="T445" s="21"/>
    </row>
    <row r="446" spans="3:20" ht="12.5" x14ac:dyDescent="0.25">
      <c r="C446" s="21"/>
      <c r="D446" s="21"/>
      <c r="E446" s="21"/>
      <c r="F446" s="21"/>
      <c r="G446" s="21"/>
      <c r="H446" s="21"/>
      <c r="I446" s="21"/>
      <c r="J446" s="21"/>
      <c r="K446" s="21"/>
      <c r="L446" s="21"/>
      <c r="M446" s="21"/>
      <c r="N446" s="21"/>
      <c r="O446" s="21"/>
      <c r="P446" s="21"/>
      <c r="Q446" s="21"/>
      <c r="R446" s="21"/>
      <c r="S446" s="21"/>
      <c r="T446" s="21"/>
    </row>
    <row r="447" spans="3:20" ht="12.5" x14ac:dyDescent="0.25">
      <c r="C447" s="21"/>
      <c r="D447" s="21"/>
      <c r="E447" s="21"/>
      <c r="F447" s="21"/>
      <c r="G447" s="21"/>
      <c r="H447" s="21"/>
      <c r="I447" s="21"/>
      <c r="J447" s="21"/>
      <c r="K447" s="21"/>
      <c r="L447" s="21"/>
      <c r="M447" s="21"/>
      <c r="N447" s="21"/>
      <c r="O447" s="21"/>
      <c r="P447" s="21"/>
      <c r="Q447" s="21"/>
      <c r="R447" s="21"/>
      <c r="S447" s="21"/>
      <c r="T447" s="21"/>
    </row>
    <row r="448" spans="3:20" ht="12.5" x14ac:dyDescent="0.25">
      <c r="C448" s="21"/>
      <c r="D448" s="21"/>
      <c r="E448" s="21"/>
      <c r="F448" s="21"/>
      <c r="G448" s="21"/>
      <c r="H448" s="21"/>
      <c r="I448" s="21"/>
      <c r="J448" s="21"/>
      <c r="K448" s="21"/>
      <c r="L448" s="21"/>
      <c r="M448" s="21"/>
      <c r="N448" s="21"/>
      <c r="O448" s="21"/>
      <c r="P448" s="21"/>
      <c r="Q448" s="21"/>
      <c r="R448" s="21"/>
      <c r="S448" s="21"/>
      <c r="T448" s="21"/>
    </row>
    <row r="449" spans="3:20" ht="12.5" x14ac:dyDescent="0.25">
      <c r="C449" s="21"/>
      <c r="D449" s="21"/>
      <c r="E449" s="21"/>
      <c r="F449" s="21"/>
      <c r="G449" s="21"/>
      <c r="H449" s="21"/>
      <c r="I449" s="21"/>
      <c r="J449" s="21"/>
      <c r="K449" s="21"/>
      <c r="L449" s="21"/>
      <c r="M449" s="21"/>
      <c r="N449" s="21"/>
      <c r="O449" s="21"/>
      <c r="P449" s="21"/>
      <c r="Q449" s="21"/>
      <c r="R449" s="21"/>
      <c r="S449" s="21"/>
      <c r="T449" s="21"/>
    </row>
    <row r="450" spans="3:20" ht="12.5" x14ac:dyDescent="0.25">
      <c r="C450" s="21"/>
      <c r="D450" s="21"/>
      <c r="E450" s="21"/>
      <c r="F450" s="21"/>
      <c r="G450" s="21"/>
      <c r="H450" s="21"/>
      <c r="I450" s="21"/>
      <c r="J450" s="21"/>
      <c r="K450" s="21"/>
      <c r="L450" s="21"/>
      <c r="M450" s="21"/>
      <c r="N450" s="21"/>
      <c r="O450" s="21"/>
      <c r="P450" s="21"/>
      <c r="Q450" s="21"/>
      <c r="R450" s="21"/>
      <c r="S450" s="21"/>
      <c r="T450" s="21"/>
    </row>
    <row r="451" spans="3:20" ht="12.5" x14ac:dyDescent="0.25">
      <c r="C451" s="21"/>
      <c r="D451" s="21"/>
      <c r="E451" s="21"/>
      <c r="F451" s="21"/>
      <c r="G451" s="21"/>
      <c r="H451" s="21"/>
      <c r="I451" s="21"/>
      <c r="J451" s="21"/>
      <c r="K451" s="21"/>
      <c r="L451" s="21"/>
      <c r="M451" s="21"/>
      <c r="N451" s="21"/>
      <c r="O451" s="21"/>
      <c r="P451" s="21"/>
      <c r="Q451" s="21"/>
      <c r="R451" s="21"/>
      <c r="S451" s="21"/>
      <c r="T451" s="21"/>
    </row>
    <row r="452" spans="3:20" ht="12.5" x14ac:dyDescent="0.25">
      <c r="C452" s="21"/>
      <c r="D452" s="21"/>
      <c r="E452" s="21"/>
      <c r="F452" s="21"/>
      <c r="G452" s="21"/>
      <c r="H452" s="21"/>
      <c r="I452" s="21"/>
      <c r="J452" s="21"/>
      <c r="K452" s="21"/>
      <c r="L452" s="21"/>
      <c r="M452" s="21"/>
      <c r="N452" s="21"/>
      <c r="O452" s="21"/>
      <c r="P452" s="21"/>
      <c r="Q452" s="21"/>
      <c r="R452" s="21"/>
      <c r="S452" s="21"/>
      <c r="T452" s="21"/>
    </row>
    <row r="453" spans="3:20" ht="12.5" x14ac:dyDescent="0.25">
      <c r="C453" s="21"/>
      <c r="D453" s="21"/>
      <c r="E453" s="21"/>
      <c r="F453" s="21"/>
      <c r="G453" s="21"/>
      <c r="H453" s="21"/>
      <c r="I453" s="21"/>
      <c r="J453" s="21"/>
      <c r="K453" s="21"/>
      <c r="L453" s="21"/>
      <c r="M453" s="21"/>
      <c r="N453" s="21"/>
      <c r="O453" s="21"/>
      <c r="P453" s="21"/>
      <c r="Q453" s="21"/>
      <c r="R453" s="21"/>
      <c r="S453" s="21"/>
      <c r="T453" s="21"/>
    </row>
    <row r="454" spans="3:20" ht="12.5" x14ac:dyDescent="0.25">
      <c r="C454" s="21"/>
      <c r="D454" s="21"/>
      <c r="E454" s="21"/>
      <c r="F454" s="21"/>
      <c r="G454" s="21"/>
      <c r="H454" s="21"/>
      <c r="I454" s="21"/>
      <c r="J454" s="21"/>
      <c r="K454" s="21"/>
      <c r="L454" s="21"/>
      <c r="M454" s="21"/>
      <c r="N454" s="21"/>
      <c r="O454" s="21"/>
      <c r="P454" s="21"/>
      <c r="Q454" s="21"/>
      <c r="R454" s="21"/>
      <c r="S454" s="21"/>
      <c r="T454" s="21"/>
    </row>
    <row r="455" spans="3:20" ht="12.5" x14ac:dyDescent="0.25">
      <c r="C455" s="21"/>
      <c r="D455" s="21"/>
      <c r="E455" s="21"/>
      <c r="F455" s="21"/>
      <c r="G455" s="21"/>
      <c r="H455" s="21"/>
      <c r="I455" s="21"/>
      <c r="J455" s="21"/>
      <c r="K455" s="21"/>
      <c r="L455" s="21"/>
      <c r="M455" s="21"/>
      <c r="N455" s="21"/>
      <c r="O455" s="21"/>
      <c r="P455" s="21"/>
      <c r="Q455" s="21"/>
      <c r="R455" s="21"/>
      <c r="S455" s="21"/>
      <c r="T455" s="21"/>
    </row>
    <row r="456" spans="3:20" ht="12.5" x14ac:dyDescent="0.25">
      <c r="C456" s="21"/>
      <c r="D456" s="21"/>
      <c r="E456" s="21"/>
      <c r="F456" s="21"/>
      <c r="G456" s="21"/>
      <c r="H456" s="21"/>
      <c r="I456" s="21"/>
      <c r="J456" s="21"/>
      <c r="K456" s="21"/>
      <c r="L456" s="21"/>
      <c r="M456" s="21"/>
      <c r="N456" s="21"/>
      <c r="O456" s="21"/>
      <c r="P456" s="21"/>
      <c r="Q456" s="21"/>
      <c r="R456" s="21"/>
      <c r="S456" s="21"/>
      <c r="T456" s="21"/>
    </row>
    <row r="457" spans="3:20" ht="12.5" x14ac:dyDescent="0.25">
      <c r="C457" s="21"/>
      <c r="D457" s="21"/>
      <c r="E457" s="21"/>
      <c r="F457" s="21"/>
      <c r="G457" s="21"/>
      <c r="H457" s="21"/>
      <c r="I457" s="21"/>
      <c r="J457" s="21"/>
      <c r="K457" s="21"/>
      <c r="L457" s="21"/>
      <c r="M457" s="21"/>
      <c r="N457" s="21"/>
      <c r="O457" s="21"/>
      <c r="P457" s="21"/>
      <c r="Q457" s="21"/>
      <c r="R457" s="21"/>
      <c r="S457" s="21"/>
      <c r="T457" s="21"/>
    </row>
    <row r="458" spans="3:20" ht="12.5" x14ac:dyDescent="0.25">
      <c r="C458" s="21"/>
      <c r="D458" s="21"/>
      <c r="E458" s="21"/>
      <c r="F458" s="21"/>
      <c r="G458" s="21"/>
      <c r="H458" s="21"/>
      <c r="I458" s="21"/>
      <c r="J458" s="21"/>
      <c r="K458" s="21"/>
      <c r="L458" s="21"/>
      <c r="M458" s="21"/>
      <c r="N458" s="21"/>
      <c r="O458" s="21"/>
      <c r="P458" s="21"/>
      <c r="Q458" s="21"/>
      <c r="R458" s="21"/>
      <c r="S458" s="21"/>
      <c r="T458" s="21"/>
    </row>
    <row r="459" spans="3:20" ht="12.5" x14ac:dyDescent="0.25">
      <c r="C459" s="21"/>
      <c r="D459" s="21"/>
      <c r="E459" s="21"/>
      <c r="F459" s="21"/>
      <c r="G459" s="21"/>
      <c r="H459" s="21"/>
      <c r="I459" s="21"/>
      <c r="J459" s="21"/>
      <c r="K459" s="21"/>
      <c r="L459" s="21"/>
      <c r="M459" s="21"/>
      <c r="N459" s="21"/>
      <c r="O459" s="21"/>
      <c r="P459" s="21"/>
      <c r="Q459" s="21"/>
      <c r="R459" s="21"/>
      <c r="S459" s="21"/>
      <c r="T459" s="21"/>
    </row>
    <row r="460" spans="3:20" ht="12.5" x14ac:dyDescent="0.25">
      <c r="C460" s="21"/>
      <c r="D460" s="21"/>
      <c r="E460" s="21"/>
      <c r="F460" s="21"/>
      <c r="G460" s="21"/>
      <c r="H460" s="21"/>
      <c r="I460" s="21"/>
      <c r="J460" s="21"/>
      <c r="K460" s="21"/>
      <c r="L460" s="21"/>
      <c r="M460" s="21"/>
      <c r="N460" s="21"/>
      <c r="O460" s="21"/>
      <c r="P460" s="21"/>
      <c r="Q460" s="21"/>
      <c r="R460" s="21"/>
      <c r="S460" s="21"/>
      <c r="T460" s="21"/>
    </row>
    <row r="461" spans="3:20" ht="12.5" x14ac:dyDescent="0.25">
      <c r="C461" s="21"/>
      <c r="D461" s="21"/>
      <c r="E461" s="21"/>
      <c r="F461" s="21"/>
      <c r="G461" s="21"/>
      <c r="H461" s="21"/>
      <c r="I461" s="21"/>
      <c r="J461" s="21"/>
      <c r="K461" s="21"/>
      <c r="L461" s="21"/>
      <c r="M461" s="21"/>
      <c r="N461" s="21"/>
      <c r="O461" s="21"/>
      <c r="P461" s="21"/>
      <c r="Q461" s="21"/>
      <c r="R461" s="21"/>
      <c r="S461" s="21"/>
      <c r="T461" s="21"/>
    </row>
    <row r="462" spans="3:20" ht="12.5" x14ac:dyDescent="0.25">
      <c r="C462" s="21"/>
      <c r="D462" s="21"/>
      <c r="E462" s="21"/>
      <c r="F462" s="21"/>
      <c r="G462" s="21"/>
      <c r="H462" s="21"/>
      <c r="I462" s="21"/>
      <c r="J462" s="21"/>
      <c r="K462" s="21"/>
      <c r="L462" s="21"/>
      <c r="M462" s="21"/>
      <c r="N462" s="21"/>
      <c r="O462" s="21"/>
      <c r="P462" s="21"/>
      <c r="Q462" s="21"/>
      <c r="R462" s="21"/>
      <c r="S462" s="21"/>
      <c r="T462" s="21"/>
    </row>
    <row r="463" spans="3:20" ht="12.5" x14ac:dyDescent="0.25">
      <c r="C463" s="21"/>
      <c r="D463" s="21"/>
      <c r="E463" s="21"/>
      <c r="F463" s="21"/>
      <c r="G463" s="21"/>
      <c r="H463" s="21"/>
      <c r="I463" s="21"/>
      <c r="J463" s="21"/>
      <c r="K463" s="21"/>
      <c r="L463" s="21"/>
      <c r="M463" s="21"/>
      <c r="N463" s="21"/>
      <c r="O463" s="21"/>
      <c r="P463" s="21"/>
      <c r="Q463" s="21"/>
      <c r="R463" s="21"/>
      <c r="S463" s="21"/>
      <c r="T463" s="21"/>
    </row>
    <row r="464" spans="3:20" ht="12.5" x14ac:dyDescent="0.25">
      <c r="C464" s="21"/>
      <c r="D464" s="21"/>
      <c r="E464" s="21"/>
      <c r="F464" s="21"/>
      <c r="G464" s="21"/>
      <c r="H464" s="21"/>
      <c r="I464" s="21"/>
      <c r="J464" s="21"/>
      <c r="K464" s="21"/>
      <c r="L464" s="21"/>
      <c r="M464" s="21"/>
      <c r="N464" s="21"/>
      <c r="O464" s="21"/>
      <c r="P464" s="21"/>
      <c r="Q464" s="21"/>
      <c r="R464" s="21"/>
      <c r="S464" s="21"/>
      <c r="T464" s="21"/>
    </row>
    <row r="465" spans="3:20" ht="12.5" x14ac:dyDescent="0.25">
      <c r="C465" s="21"/>
      <c r="D465" s="21"/>
      <c r="E465" s="21"/>
      <c r="F465" s="21"/>
      <c r="G465" s="21"/>
      <c r="H465" s="21"/>
      <c r="I465" s="21"/>
      <c r="J465" s="21"/>
      <c r="K465" s="21"/>
      <c r="L465" s="21"/>
      <c r="M465" s="21"/>
      <c r="N465" s="21"/>
      <c r="O465" s="21"/>
      <c r="P465" s="21"/>
      <c r="Q465" s="21"/>
      <c r="R465" s="21"/>
      <c r="S465" s="21"/>
      <c r="T465" s="21"/>
    </row>
    <row r="466" spans="3:20" ht="12.5" x14ac:dyDescent="0.25">
      <c r="C466" s="21"/>
      <c r="D466" s="21"/>
      <c r="E466" s="21"/>
      <c r="F466" s="21"/>
      <c r="G466" s="21"/>
      <c r="H466" s="21"/>
      <c r="I466" s="21"/>
      <c r="J466" s="21"/>
      <c r="K466" s="21"/>
      <c r="L466" s="21"/>
      <c r="M466" s="21"/>
      <c r="N466" s="21"/>
      <c r="O466" s="21"/>
      <c r="P466" s="21"/>
      <c r="Q466" s="21"/>
      <c r="R466" s="21"/>
      <c r="S466" s="21"/>
      <c r="T466" s="21"/>
    </row>
    <row r="467" spans="3:20" ht="12.5" x14ac:dyDescent="0.25">
      <c r="C467" s="21"/>
      <c r="D467" s="21"/>
      <c r="E467" s="21"/>
      <c r="F467" s="21"/>
      <c r="G467" s="21"/>
      <c r="H467" s="21"/>
      <c r="I467" s="21"/>
      <c r="J467" s="21"/>
      <c r="K467" s="21"/>
      <c r="L467" s="21"/>
      <c r="M467" s="21"/>
      <c r="N467" s="21"/>
      <c r="O467" s="21"/>
      <c r="P467" s="21"/>
      <c r="Q467" s="21"/>
      <c r="R467" s="21"/>
      <c r="S467" s="21"/>
      <c r="T467" s="21"/>
    </row>
    <row r="468" spans="3:20" ht="12.5" x14ac:dyDescent="0.25">
      <c r="C468" s="21"/>
      <c r="D468" s="21"/>
      <c r="E468" s="21"/>
      <c r="F468" s="21"/>
      <c r="G468" s="21"/>
      <c r="H468" s="21"/>
      <c r="I468" s="21"/>
      <c r="J468" s="21"/>
      <c r="K468" s="21"/>
      <c r="L468" s="21"/>
      <c r="M468" s="21"/>
      <c r="N468" s="21"/>
      <c r="O468" s="21"/>
      <c r="P468" s="21"/>
      <c r="Q468" s="21"/>
      <c r="R468" s="21"/>
      <c r="S468" s="21"/>
      <c r="T468" s="21"/>
    </row>
    <row r="469" spans="3:20" ht="12.5" x14ac:dyDescent="0.25">
      <c r="C469" s="21"/>
      <c r="D469" s="21"/>
      <c r="E469" s="21"/>
      <c r="F469" s="21"/>
      <c r="G469" s="21"/>
      <c r="H469" s="21"/>
      <c r="I469" s="21"/>
      <c r="J469" s="21"/>
      <c r="K469" s="21"/>
      <c r="L469" s="21"/>
      <c r="M469" s="21"/>
      <c r="N469" s="21"/>
      <c r="O469" s="21"/>
      <c r="P469" s="21"/>
      <c r="Q469" s="21"/>
      <c r="R469" s="21"/>
      <c r="S469" s="21"/>
      <c r="T469" s="21"/>
    </row>
    <row r="470" spans="3:20" ht="12.5" x14ac:dyDescent="0.25">
      <c r="C470" s="21"/>
      <c r="D470" s="21"/>
      <c r="E470" s="21"/>
      <c r="F470" s="21"/>
      <c r="G470" s="21"/>
      <c r="H470" s="21"/>
      <c r="I470" s="21"/>
      <c r="J470" s="21"/>
      <c r="K470" s="21"/>
      <c r="L470" s="21"/>
      <c r="M470" s="21"/>
      <c r="N470" s="21"/>
      <c r="O470" s="21"/>
      <c r="P470" s="21"/>
      <c r="Q470" s="21"/>
      <c r="R470" s="21"/>
      <c r="S470" s="21"/>
      <c r="T470" s="21"/>
    </row>
    <row r="471" spans="3:20" ht="12.5" x14ac:dyDescent="0.25">
      <c r="C471" s="21"/>
      <c r="D471" s="21"/>
      <c r="E471" s="21"/>
      <c r="F471" s="21"/>
      <c r="G471" s="21"/>
      <c r="H471" s="21"/>
      <c r="I471" s="21"/>
      <c r="J471" s="21"/>
      <c r="K471" s="21"/>
      <c r="L471" s="21"/>
      <c r="M471" s="21"/>
      <c r="N471" s="21"/>
      <c r="O471" s="21"/>
      <c r="P471" s="21"/>
      <c r="Q471" s="21"/>
      <c r="R471" s="21"/>
      <c r="S471" s="21"/>
      <c r="T471" s="21"/>
    </row>
    <row r="472" spans="3:20" ht="12.5" x14ac:dyDescent="0.25">
      <c r="C472" s="21"/>
      <c r="D472" s="21"/>
      <c r="E472" s="21"/>
      <c r="F472" s="21"/>
      <c r="G472" s="21"/>
      <c r="H472" s="21"/>
      <c r="I472" s="21"/>
      <c r="J472" s="21"/>
      <c r="K472" s="21"/>
      <c r="L472" s="21"/>
      <c r="M472" s="21"/>
      <c r="N472" s="21"/>
      <c r="O472" s="21"/>
      <c r="P472" s="21"/>
      <c r="Q472" s="21"/>
      <c r="R472" s="21"/>
      <c r="S472" s="21"/>
      <c r="T472" s="21"/>
    </row>
    <row r="473" spans="3:20" ht="12.5" x14ac:dyDescent="0.25">
      <c r="C473" s="21"/>
      <c r="D473" s="21"/>
      <c r="E473" s="21"/>
      <c r="F473" s="21"/>
      <c r="G473" s="21"/>
      <c r="H473" s="21"/>
      <c r="I473" s="21"/>
      <c r="J473" s="21"/>
      <c r="K473" s="21"/>
      <c r="L473" s="21"/>
      <c r="M473" s="21"/>
      <c r="N473" s="21"/>
      <c r="O473" s="21"/>
      <c r="P473" s="21"/>
      <c r="Q473" s="21"/>
      <c r="R473" s="21"/>
      <c r="S473" s="21"/>
      <c r="T473" s="21"/>
    </row>
    <row r="474" spans="3:20" ht="12.5" x14ac:dyDescent="0.25">
      <c r="C474" s="21"/>
      <c r="D474" s="21"/>
      <c r="E474" s="21"/>
      <c r="F474" s="21"/>
      <c r="G474" s="21"/>
      <c r="H474" s="21"/>
      <c r="I474" s="21"/>
      <c r="J474" s="21"/>
      <c r="K474" s="21"/>
      <c r="L474" s="21"/>
      <c r="M474" s="21"/>
      <c r="N474" s="21"/>
      <c r="O474" s="21"/>
      <c r="P474" s="21"/>
      <c r="Q474" s="21"/>
      <c r="R474" s="21"/>
      <c r="S474" s="21"/>
      <c r="T474" s="21"/>
    </row>
    <row r="475" spans="3:20" ht="12.5" x14ac:dyDescent="0.25">
      <c r="C475" s="21"/>
      <c r="D475" s="21"/>
      <c r="E475" s="21"/>
      <c r="F475" s="21"/>
      <c r="G475" s="21"/>
      <c r="H475" s="21"/>
      <c r="I475" s="21"/>
      <c r="J475" s="21"/>
      <c r="K475" s="21"/>
      <c r="L475" s="21"/>
      <c r="M475" s="21"/>
      <c r="N475" s="21"/>
      <c r="O475" s="21"/>
      <c r="P475" s="21"/>
      <c r="Q475" s="21"/>
      <c r="R475" s="21"/>
      <c r="S475" s="21"/>
      <c r="T475" s="21"/>
    </row>
    <row r="476" spans="3:20" ht="12.5" x14ac:dyDescent="0.25">
      <c r="C476" s="21"/>
      <c r="D476" s="21"/>
      <c r="E476" s="21"/>
      <c r="F476" s="21"/>
      <c r="G476" s="21"/>
      <c r="H476" s="21"/>
      <c r="I476" s="21"/>
      <c r="J476" s="21"/>
      <c r="K476" s="21"/>
      <c r="L476" s="21"/>
      <c r="M476" s="21"/>
      <c r="N476" s="21"/>
      <c r="O476" s="21"/>
      <c r="P476" s="21"/>
      <c r="Q476" s="21"/>
      <c r="R476" s="21"/>
      <c r="S476" s="21"/>
      <c r="T476" s="21"/>
    </row>
    <row r="477" spans="3:20" ht="12.5" x14ac:dyDescent="0.25">
      <c r="C477" s="21"/>
      <c r="D477" s="21"/>
      <c r="E477" s="21"/>
      <c r="F477" s="21"/>
      <c r="G477" s="21"/>
      <c r="H477" s="21"/>
      <c r="I477" s="21"/>
      <c r="J477" s="21"/>
      <c r="K477" s="21"/>
      <c r="L477" s="21"/>
      <c r="M477" s="21"/>
      <c r="N477" s="21"/>
      <c r="O477" s="21"/>
      <c r="P477" s="21"/>
      <c r="Q477" s="21"/>
      <c r="R477" s="21"/>
      <c r="S477" s="21"/>
      <c r="T477" s="21"/>
    </row>
    <row r="478" spans="3:20" ht="12.5" x14ac:dyDescent="0.25">
      <c r="C478" s="21"/>
      <c r="D478" s="21"/>
      <c r="E478" s="21"/>
      <c r="F478" s="21"/>
      <c r="G478" s="21"/>
      <c r="H478" s="21"/>
      <c r="I478" s="21"/>
      <c r="J478" s="21"/>
      <c r="K478" s="21"/>
      <c r="L478" s="21"/>
      <c r="M478" s="21"/>
      <c r="N478" s="21"/>
      <c r="O478" s="21"/>
      <c r="P478" s="21"/>
      <c r="Q478" s="21"/>
      <c r="R478" s="21"/>
      <c r="S478" s="21"/>
      <c r="T478" s="21"/>
    </row>
    <row r="479" spans="3:20" ht="12.5" x14ac:dyDescent="0.25">
      <c r="C479" s="21"/>
      <c r="D479" s="21"/>
      <c r="E479" s="21"/>
      <c r="F479" s="21"/>
      <c r="G479" s="21"/>
      <c r="H479" s="21"/>
      <c r="I479" s="21"/>
      <c r="J479" s="21"/>
      <c r="K479" s="21"/>
      <c r="L479" s="21"/>
      <c r="M479" s="21"/>
      <c r="N479" s="21"/>
      <c r="O479" s="21"/>
      <c r="P479" s="21"/>
      <c r="Q479" s="21"/>
      <c r="R479" s="21"/>
      <c r="S479" s="21"/>
      <c r="T479" s="21"/>
    </row>
    <row r="480" spans="3:20" ht="12.5" x14ac:dyDescent="0.25">
      <c r="C480" s="21"/>
      <c r="D480" s="21"/>
      <c r="E480" s="21"/>
      <c r="F480" s="21"/>
      <c r="G480" s="21"/>
      <c r="H480" s="21"/>
      <c r="I480" s="21"/>
      <c r="J480" s="21"/>
      <c r="K480" s="21"/>
      <c r="L480" s="21"/>
      <c r="M480" s="21"/>
      <c r="N480" s="21"/>
      <c r="O480" s="21"/>
      <c r="P480" s="21"/>
      <c r="Q480" s="21"/>
      <c r="R480" s="21"/>
      <c r="S480" s="21"/>
      <c r="T480" s="21"/>
    </row>
    <row r="481" spans="3:20" ht="12.5" x14ac:dyDescent="0.25">
      <c r="C481" s="21"/>
      <c r="D481" s="21"/>
      <c r="E481" s="21"/>
      <c r="F481" s="21"/>
      <c r="G481" s="21"/>
      <c r="H481" s="21"/>
      <c r="I481" s="21"/>
      <c r="J481" s="21"/>
      <c r="K481" s="21"/>
      <c r="L481" s="21"/>
      <c r="M481" s="21"/>
      <c r="N481" s="21"/>
      <c r="O481" s="21"/>
      <c r="P481" s="21"/>
      <c r="Q481" s="21"/>
      <c r="R481" s="21"/>
      <c r="S481" s="21"/>
      <c r="T481" s="21"/>
    </row>
    <row r="482" spans="3:20" ht="12.5" x14ac:dyDescent="0.25">
      <c r="C482" s="21"/>
      <c r="D482" s="21"/>
      <c r="E482" s="21"/>
      <c r="F482" s="21"/>
      <c r="G482" s="21"/>
      <c r="H482" s="21"/>
      <c r="I482" s="21"/>
      <c r="J482" s="21"/>
      <c r="K482" s="21"/>
      <c r="L482" s="21"/>
      <c r="M482" s="21"/>
      <c r="N482" s="21"/>
      <c r="O482" s="21"/>
      <c r="P482" s="21"/>
      <c r="Q482" s="21"/>
      <c r="R482" s="21"/>
      <c r="S482" s="21"/>
      <c r="T482" s="21"/>
    </row>
    <row r="483" spans="3:20" ht="12.5" x14ac:dyDescent="0.25">
      <c r="C483" s="21"/>
      <c r="D483" s="21"/>
      <c r="E483" s="21"/>
      <c r="F483" s="21"/>
      <c r="G483" s="21"/>
      <c r="H483" s="21"/>
      <c r="I483" s="21"/>
      <c r="J483" s="21"/>
      <c r="K483" s="21"/>
      <c r="L483" s="21"/>
      <c r="M483" s="21"/>
      <c r="N483" s="21"/>
      <c r="O483" s="21"/>
      <c r="P483" s="21"/>
      <c r="Q483" s="21"/>
      <c r="R483" s="21"/>
      <c r="S483" s="21"/>
      <c r="T483" s="21"/>
    </row>
    <row r="484" spans="3:20" ht="12.5" x14ac:dyDescent="0.25">
      <c r="C484" s="21"/>
      <c r="D484" s="21"/>
      <c r="E484" s="21"/>
      <c r="F484" s="21"/>
      <c r="G484" s="21"/>
      <c r="H484" s="21"/>
      <c r="I484" s="21"/>
      <c r="J484" s="21"/>
      <c r="K484" s="21"/>
      <c r="L484" s="21"/>
      <c r="M484" s="21"/>
      <c r="N484" s="21"/>
      <c r="O484" s="21"/>
      <c r="P484" s="21"/>
      <c r="Q484" s="21"/>
      <c r="R484" s="21"/>
      <c r="S484" s="21"/>
      <c r="T484" s="21"/>
    </row>
    <row r="485" spans="3:20" ht="12.5" x14ac:dyDescent="0.25">
      <c r="C485" s="21"/>
      <c r="D485" s="21"/>
      <c r="E485" s="21"/>
      <c r="F485" s="21"/>
      <c r="G485" s="21"/>
      <c r="H485" s="21"/>
      <c r="I485" s="21"/>
      <c r="J485" s="21"/>
      <c r="K485" s="21"/>
      <c r="L485" s="21"/>
      <c r="M485" s="21"/>
      <c r="N485" s="21"/>
      <c r="O485" s="21"/>
      <c r="P485" s="21"/>
      <c r="Q485" s="21"/>
      <c r="R485" s="21"/>
      <c r="S485" s="21"/>
      <c r="T485" s="21"/>
    </row>
    <row r="486" spans="3:20" ht="12.5" x14ac:dyDescent="0.25">
      <c r="C486" s="21"/>
      <c r="D486" s="21"/>
      <c r="E486" s="21"/>
      <c r="F486" s="21"/>
      <c r="G486" s="21"/>
      <c r="H486" s="21"/>
      <c r="I486" s="21"/>
      <c r="J486" s="21"/>
      <c r="K486" s="21"/>
      <c r="L486" s="21"/>
      <c r="M486" s="21"/>
      <c r="N486" s="21"/>
      <c r="O486" s="21"/>
      <c r="P486" s="21"/>
      <c r="Q486" s="21"/>
      <c r="R486" s="21"/>
      <c r="S486" s="21"/>
      <c r="T486" s="21"/>
    </row>
    <row r="487" spans="3:20" ht="12.5" x14ac:dyDescent="0.25">
      <c r="C487" s="21"/>
      <c r="D487" s="21"/>
      <c r="E487" s="21"/>
      <c r="F487" s="21"/>
      <c r="G487" s="21"/>
      <c r="H487" s="21"/>
      <c r="I487" s="21"/>
      <c r="J487" s="21"/>
      <c r="K487" s="21"/>
      <c r="L487" s="21"/>
      <c r="M487" s="21"/>
      <c r="N487" s="21"/>
      <c r="O487" s="21"/>
      <c r="P487" s="21"/>
      <c r="Q487" s="21"/>
      <c r="R487" s="21"/>
      <c r="S487" s="21"/>
      <c r="T487" s="21"/>
    </row>
    <row r="488" spans="3:20" ht="12.5" x14ac:dyDescent="0.25">
      <c r="C488" s="21"/>
      <c r="D488" s="21"/>
      <c r="E488" s="21"/>
      <c r="F488" s="21"/>
      <c r="G488" s="21"/>
      <c r="H488" s="21"/>
      <c r="I488" s="21"/>
      <c r="J488" s="21"/>
      <c r="K488" s="21"/>
      <c r="L488" s="21"/>
      <c r="M488" s="21"/>
      <c r="N488" s="21"/>
      <c r="O488" s="21"/>
      <c r="P488" s="21"/>
      <c r="Q488" s="21"/>
      <c r="R488" s="21"/>
      <c r="S488" s="21"/>
      <c r="T488" s="21"/>
    </row>
    <row r="489" spans="3:20" ht="12.5" x14ac:dyDescent="0.25">
      <c r="C489" s="21"/>
      <c r="D489" s="21"/>
      <c r="E489" s="21"/>
      <c r="F489" s="21"/>
      <c r="G489" s="21"/>
      <c r="H489" s="21"/>
      <c r="I489" s="21"/>
      <c r="J489" s="21"/>
      <c r="K489" s="21"/>
      <c r="L489" s="21"/>
      <c r="M489" s="21"/>
      <c r="N489" s="21"/>
      <c r="O489" s="21"/>
      <c r="P489" s="21"/>
      <c r="Q489" s="21"/>
      <c r="R489" s="21"/>
      <c r="S489" s="21"/>
      <c r="T489" s="21"/>
    </row>
    <row r="490" spans="3:20" ht="12.5" x14ac:dyDescent="0.25">
      <c r="C490" s="21"/>
      <c r="D490" s="21"/>
      <c r="E490" s="21"/>
      <c r="F490" s="21"/>
      <c r="G490" s="21"/>
      <c r="H490" s="21"/>
      <c r="I490" s="21"/>
      <c r="J490" s="21"/>
      <c r="K490" s="21"/>
      <c r="L490" s="21"/>
      <c r="M490" s="21"/>
      <c r="N490" s="21"/>
      <c r="O490" s="21"/>
      <c r="P490" s="21"/>
      <c r="Q490" s="21"/>
      <c r="R490" s="21"/>
      <c r="S490" s="21"/>
      <c r="T490" s="21"/>
    </row>
    <row r="491" spans="3:20" ht="12.5" x14ac:dyDescent="0.25">
      <c r="C491" s="21"/>
      <c r="D491" s="21"/>
      <c r="E491" s="21"/>
      <c r="F491" s="21"/>
      <c r="G491" s="21"/>
      <c r="H491" s="21"/>
      <c r="I491" s="21"/>
      <c r="J491" s="21"/>
      <c r="K491" s="21"/>
      <c r="L491" s="21"/>
      <c r="M491" s="21"/>
      <c r="N491" s="21"/>
      <c r="O491" s="21"/>
      <c r="P491" s="21"/>
      <c r="Q491" s="21"/>
      <c r="R491" s="21"/>
      <c r="S491" s="21"/>
      <c r="T491" s="21"/>
    </row>
    <row r="492" spans="3:20" ht="12.5" x14ac:dyDescent="0.25">
      <c r="C492" s="21"/>
      <c r="D492" s="21"/>
      <c r="E492" s="21"/>
      <c r="F492" s="21"/>
      <c r="G492" s="21"/>
      <c r="H492" s="21"/>
      <c r="I492" s="21"/>
      <c r="J492" s="21"/>
      <c r="K492" s="21"/>
      <c r="L492" s="21"/>
      <c r="M492" s="21"/>
      <c r="N492" s="21"/>
      <c r="O492" s="21"/>
      <c r="P492" s="21"/>
      <c r="Q492" s="21"/>
      <c r="R492" s="21"/>
      <c r="S492" s="21"/>
      <c r="T492" s="21"/>
    </row>
    <row r="493" spans="3:20" ht="12.5" x14ac:dyDescent="0.25">
      <c r="C493" s="21"/>
      <c r="D493" s="21"/>
      <c r="E493" s="21"/>
      <c r="F493" s="21"/>
      <c r="G493" s="21"/>
      <c r="H493" s="21"/>
      <c r="I493" s="21"/>
      <c r="J493" s="21"/>
      <c r="K493" s="21"/>
      <c r="L493" s="21"/>
      <c r="M493" s="21"/>
      <c r="N493" s="21"/>
      <c r="O493" s="21"/>
      <c r="P493" s="21"/>
      <c r="Q493" s="21"/>
      <c r="R493" s="21"/>
      <c r="S493" s="21"/>
      <c r="T493" s="21"/>
    </row>
    <row r="494" spans="3:20" ht="12.5" x14ac:dyDescent="0.25">
      <c r="C494" s="21"/>
      <c r="D494" s="21"/>
      <c r="E494" s="21"/>
      <c r="F494" s="21"/>
      <c r="G494" s="21"/>
      <c r="H494" s="21"/>
      <c r="I494" s="21"/>
      <c r="J494" s="21"/>
      <c r="K494" s="21"/>
      <c r="L494" s="21"/>
      <c r="M494" s="21"/>
      <c r="N494" s="21"/>
      <c r="O494" s="21"/>
      <c r="P494" s="21"/>
      <c r="Q494" s="21"/>
      <c r="R494" s="21"/>
      <c r="S494" s="21"/>
      <c r="T494" s="21"/>
    </row>
    <row r="495" spans="3:20" ht="12.5" x14ac:dyDescent="0.25">
      <c r="C495" s="21"/>
      <c r="D495" s="21"/>
      <c r="E495" s="21"/>
      <c r="F495" s="21"/>
      <c r="G495" s="21"/>
      <c r="H495" s="21"/>
      <c r="I495" s="21"/>
      <c r="J495" s="21"/>
      <c r="K495" s="21"/>
      <c r="L495" s="21"/>
      <c r="M495" s="21"/>
      <c r="N495" s="21"/>
      <c r="O495" s="21"/>
      <c r="P495" s="21"/>
      <c r="Q495" s="21"/>
      <c r="R495" s="21"/>
      <c r="S495" s="21"/>
      <c r="T495" s="21"/>
    </row>
    <row r="496" spans="3:20" ht="12.5" x14ac:dyDescent="0.25">
      <c r="C496" s="21"/>
      <c r="D496" s="21"/>
      <c r="E496" s="21"/>
      <c r="F496" s="21"/>
      <c r="G496" s="21"/>
      <c r="H496" s="21"/>
      <c r="I496" s="21"/>
      <c r="J496" s="21"/>
      <c r="K496" s="21"/>
      <c r="L496" s="21"/>
      <c r="M496" s="21"/>
      <c r="N496" s="21"/>
      <c r="O496" s="21"/>
      <c r="P496" s="21"/>
      <c r="Q496" s="21"/>
      <c r="R496" s="21"/>
      <c r="S496" s="21"/>
      <c r="T496" s="21"/>
    </row>
    <row r="497" spans="3:20" ht="12.5" x14ac:dyDescent="0.25">
      <c r="C497" s="21"/>
      <c r="D497" s="21"/>
      <c r="E497" s="21"/>
      <c r="F497" s="21"/>
      <c r="G497" s="21"/>
      <c r="H497" s="21"/>
      <c r="I497" s="21"/>
      <c r="J497" s="21"/>
      <c r="K497" s="21"/>
      <c r="L497" s="21"/>
      <c r="M497" s="21"/>
      <c r="N497" s="21"/>
      <c r="O497" s="21"/>
      <c r="P497" s="21"/>
      <c r="Q497" s="21"/>
      <c r="R497" s="21"/>
      <c r="S497" s="21"/>
      <c r="T497" s="21"/>
    </row>
    <row r="498" spans="3:20" ht="12.5" x14ac:dyDescent="0.25">
      <c r="C498" s="21"/>
      <c r="D498" s="21"/>
      <c r="E498" s="21"/>
      <c r="F498" s="21"/>
      <c r="G498" s="21"/>
      <c r="H498" s="21"/>
      <c r="I498" s="21"/>
      <c r="J498" s="21"/>
      <c r="K498" s="21"/>
      <c r="L498" s="21"/>
      <c r="M498" s="21"/>
      <c r="N498" s="21"/>
      <c r="O498" s="21"/>
      <c r="P498" s="21"/>
      <c r="Q498" s="21"/>
      <c r="R498" s="21"/>
      <c r="S498" s="21"/>
      <c r="T498" s="21"/>
    </row>
    <row r="499" spans="3:20" ht="12.5" x14ac:dyDescent="0.25">
      <c r="C499" s="21"/>
      <c r="D499" s="21"/>
      <c r="E499" s="21"/>
      <c r="F499" s="21"/>
      <c r="G499" s="21"/>
      <c r="H499" s="21"/>
      <c r="I499" s="21"/>
      <c r="J499" s="21"/>
      <c r="K499" s="21"/>
      <c r="L499" s="21"/>
      <c r="M499" s="21"/>
      <c r="N499" s="21"/>
      <c r="O499" s="21"/>
      <c r="P499" s="21"/>
      <c r="Q499" s="21"/>
      <c r="R499" s="21"/>
      <c r="S499" s="21"/>
      <c r="T499" s="21"/>
    </row>
    <row r="500" spans="3:20" ht="12.5" x14ac:dyDescent="0.25">
      <c r="C500" s="21"/>
      <c r="D500" s="21"/>
      <c r="E500" s="21"/>
      <c r="F500" s="21"/>
      <c r="G500" s="21"/>
      <c r="H500" s="21"/>
      <c r="I500" s="21"/>
      <c r="J500" s="21"/>
      <c r="K500" s="21"/>
      <c r="L500" s="21"/>
      <c r="M500" s="21"/>
      <c r="N500" s="21"/>
      <c r="O500" s="21"/>
      <c r="P500" s="21"/>
      <c r="Q500" s="21"/>
      <c r="R500" s="21"/>
      <c r="S500" s="21"/>
      <c r="T500" s="21"/>
    </row>
    <row r="501" spans="3:20" ht="12.5" x14ac:dyDescent="0.25">
      <c r="C501" s="21"/>
      <c r="D501" s="21"/>
      <c r="E501" s="21"/>
      <c r="F501" s="21"/>
      <c r="G501" s="21"/>
      <c r="H501" s="21"/>
      <c r="I501" s="21"/>
      <c r="J501" s="21"/>
      <c r="K501" s="21"/>
      <c r="L501" s="21"/>
      <c r="M501" s="21"/>
      <c r="N501" s="21"/>
      <c r="O501" s="21"/>
      <c r="P501" s="21"/>
      <c r="Q501" s="21"/>
      <c r="R501" s="21"/>
      <c r="S501" s="21"/>
      <c r="T501" s="21"/>
    </row>
    <row r="502" spans="3:20" ht="12.5" x14ac:dyDescent="0.25">
      <c r="C502" s="21"/>
      <c r="D502" s="21"/>
      <c r="E502" s="21"/>
      <c r="F502" s="21"/>
      <c r="G502" s="21"/>
      <c r="H502" s="21"/>
      <c r="I502" s="21"/>
      <c r="J502" s="21"/>
      <c r="K502" s="21"/>
      <c r="L502" s="21"/>
      <c r="M502" s="21"/>
      <c r="N502" s="21"/>
      <c r="O502" s="21"/>
      <c r="P502" s="21"/>
      <c r="Q502" s="21"/>
      <c r="R502" s="21"/>
      <c r="S502" s="21"/>
      <c r="T502" s="21"/>
    </row>
    <row r="503" spans="3:20" ht="12.5" x14ac:dyDescent="0.25">
      <c r="C503" s="21"/>
      <c r="D503" s="21"/>
      <c r="E503" s="21"/>
      <c r="F503" s="21"/>
      <c r="G503" s="21"/>
      <c r="H503" s="21"/>
      <c r="I503" s="21"/>
      <c r="J503" s="21"/>
      <c r="K503" s="21"/>
      <c r="L503" s="21"/>
      <c r="M503" s="21"/>
      <c r="N503" s="21"/>
      <c r="O503" s="21"/>
      <c r="P503" s="21"/>
      <c r="Q503" s="21"/>
      <c r="R503" s="21"/>
      <c r="S503" s="21"/>
      <c r="T503" s="21"/>
    </row>
    <row r="504" spans="3:20" ht="12.5" x14ac:dyDescent="0.25">
      <c r="C504" s="21"/>
      <c r="D504" s="21"/>
      <c r="E504" s="21"/>
      <c r="F504" s="21"/>
      <c r="G504" s="21"/>
      <c r="H504" s="21"/>
      <c r="I504" s="21"/>
      <c r="J504" s="21"/>
      <c r="K504" s="21"/>
      <c r="L504" s="21"/>
      <c r="M504" s="21"/>
      <c r="N504" s="21"/>
      <c r="O504" s="21"/>
      <c r="P504" s="21"/>
      <c r="Q504" s="21"/>
      <c r="R504" s="21"/>
      <c r="S504" s="21"/>
      <c r="T504" s="21"/>
    </row>
    <row r="505" spans="3:20" ht="12.5" x14ac:dyDescent="0.25">
      <c r="C505" s="21"/>
      <c r="D505" s="21"/>
      <c r="E505" s="21"/>
      <c r="F505" s="21"/>
      <c r="G505" s="21"/>
      <c r="H505" s="21"/>
      <c r="I505" s="21"/>
      <c r="J505" s="21"/>
      <c r="K505" s="21"/>
      <c r="L505" s="21"/>
      <c r="M505" s="21"/>
      <c r="N505" s="21"/>
      <c r="O505" s="21"/>
      <c r="P505" s="21"/>
      <c r="Q505" s="21"/>
      <c r="R505" s="21"/>
      <c r="S505" s="21"/>
      <c r="T505" s="21"/>
    </row>
    <row r="506" spans="3:20" ht="12.5" x14ac:dyDescent="0.25">
      <c r="C506" s="21"/>
      <c r="D506" s="21"/>
      <c r="E506" s="21"/>
      <c r="F506" s="21"/>
      <c r="G506" s="21"/>
      <c r="H506" s="21"/>
      <c r="I506" s="21"/>
      <c r="J506" s="21"/>
      <c r="K506" s="21"/>
      <c r="L506" s="21"/>
      <c r="M506" s="21"/>
      <c r="N506" s="21"/>
      <c r="O506" s="21"/>
      <c r="P506" s="21"/>
      <c r="Q506" s="21"/>
      <c r="R506" s="21"/>
      <c r="S506" s="21"/>
      <c r="T506" s="21"/>
    </row>
    <row r="507" spans="3:20" ht="12.5" x14ac:dyDescent="0.25">
      <c r="C507" s="21"/>
      <c r="D507" s="21"/>
      <c r="E507" s="21"/>
      <c r="F507" s="21"/>
      <c r="G507" s="21"/>
      <c r="H507" s="21"/>
      <c r="I507" s="21"/>
      <c r="J507" s="21"/>
      <c r="K507" s="21"/>
      <c r="L507" s="21"/>
      <c r="M507" s="21"/>
      <c r="N507" s="21"/>
      <c r="O507" s="21"/>
      <c r="P507" s="21"/>
      <c r="Q507" s="21"/>
      <c r="R507" s="21"/>
      <c r="S507" s="21"/>
      <c r="T507" s="21"/>
    </row>
    <row r="508" spans="3:20" ht="12.5" x14ac:dyDescent="0.25">
      <c r="C508" s="21"/>
      <c r="D508" s="21"/>
      <c r="E508" s="21"/>
      <c r="F508" s="21"/>
      <c r="G508" s="21"/>
      <c r="H508" s="21"/>
      <c r="I508" s="21"/>
      <c r="J508" s="21"/>
      <c r="K508" s="21"/>
      <c r="L508" s="21"/>
      <c r="M508" s="21"/>
      <c r="N508" s="21"/>
      <c r="O508" s="21"/>
      <c r="P508" s="21"/>
      <c r="Q508" s="21"/>
      <c r="R508" s="21"/>
      <c r="S508" s="21"/>
      <c r="T508" s="21"/>
    </row>
    <row r="509" spans="3:20" ht="12.5" x14ac:dyDescent="0.25">
      <c r="C509" s="21"/>
      <c r="D509" s="21"/>
      <c r="E509" s="21"/>
      <c r="F509" s="21"/>
      <c r="G509" s="21"/>
      <c r="H509" s="21"/>
      <c r="I509" s="21"/>
      <c r="J509" s="21"/>
      <c r="K509" s="21"/>
      <c r="L509" s="21"/>
      <c r="M509" s="21"/>
      <c r="N509" s="21"/>
      <c r="O509" s="21"/>
      <c r="P509" s="21"/>
      <c r="Q509" s="21"/>
      <c r="R509" s="21"/>
      <c r="S509" s="21"/>
      <c r="T509" s="21"/>
    </row>
    <row r="510" spans="3:20" ht="12.5" x14ac:dyDescent="0.25">
      <c r="C510" s="21"/>
      <c r="D510" s="21"/>
      <c r="E510" s="21"/>
      <c r="F510" s="21"/>
      <c r="G510" s="21"/>
      <c r="H510" s="21"/>
      <c r="I510" s="21"/>
      <c r="J510" s="21"/>
      <c r="K510" s="21"/>
      <c r="L510" s="21"/>
      <c r="M510" s="21"/>
      <c r="N510" s="21"/>
      <c r="O510" s="21"/>
      <c r="P510" s="21"/>
      <c r="Q510" s="21"/>
      <c r="R510" s="21"/>
      <c r="S510" s="21"/>
      <c r="T510" s="21"/>
    </row>
    <row r="511" spans="3:20" ht="12.5" x14ac:dyDescent="0.25">
      <c r="C511" s="21"/>
      <c r="D511" s="21"/>
      <c r="E511" s="21"/>
      <c r="F511" s="21"/>
      <c r="G511" s="21"/>
      <c r="H511" s="21"/>
      <c r="I511" s="21"/>
      <c r="J511" s="21"/>
      <c r="K511" s="21"/>
      <c r="L511" s="21"/>
      <c r="M511" s="21"/>
      <c r="N511" s="21"/>
      <c r="O511" s="21"/>
      <c r="P511" s="21"/>
      <c r="Q511" s="21"/>
      <c r="R511" s="21"/>
      <c r="S511" s="21"/>
      <c r="T511" s="21"/>
    </row>
    <row r="512" spans="3:20" ht="12.5" x14ac:dyDescent="0.25">
      <c r="C512" s="21"/>
      <c r="D512" s="21"/>
      <c r="E512" s="21"/>
      <c r="F512" s="21"/>
      <c r="G512" s="21"/>
      <c r="H512" s="21"/>
      <c r="I512" s="21"/>
      <c r="J512" s="21"/>
      <c r="K512" s="21"/>
      <c r="L512" s="21"/>
      <c r="M512" s="21"/>
      <c r="N512" s="21"/>
      <c r="O512" s="21"/>
      <c r="P512" s="21"/>
      <c r="Q512" s="21"/>
      <c r="R512" s="21"/>
      <c r="S512" s="21"/>
      <c r="T512" s="21"/>
    </row>
    <row r="513" spans="3:20" ht="12.5" x14ac:dyDescent="0.25">
      <c r="C513" s="21"/>
      <c r="D513" s="21"/>
      <c r="E513" s="21"/>
      <c r="F513" s="21"/>
      <c r="G513" s="21"/>
      <c r="H513" s="21"/>
      <c r="I513" s="21"/>
      <c r="J513" s="21"/>
      <c r="K513" s="21"/>
      <c r="L513" s="21"/>
      <c r="M513" s="21"/>
      <c r="N513" s="21"/>
      <c r="O513" s="21"/>
      <c r="P513" s="21"/>
      <c r="Q513" s="21"/>
      <c r="R513" s="21"/>
      <c r="S513" s="21"/>
      <c r="T513" s="21"/>
    </row>
    <row r="514" spans="3:20" ht="12.5" x14ac:dyDescent="0.25">
      <c r="C514" s="21"/>
      <c r="D514" s="21"/>
      <c r="E514" s="21"/>
      <c r="F514" s="21"/>
      <c r="G514" s="21"/>
      <c r="H514" s="21"/>
      <c r="I514" s="21"/>
      <c r="J514" s="21"/>
      <c r="K514" s="21"/>
      <c r="L514" s="21"/>
      <c r="M514" s="21"/>
      <c r="N514" s="21"/>
      <c r="O514" s="21"/>
      <c r="P514" s="21"/>
      <c r="Q514" s="21"/>
      <c r="R514" s="21"/>
      <c r="S514" s="21"/>
      <c r="T514" s="21"/>
    </row>
    <row r="515" spans="3:20" ht="12.5" x14ac:dyDescent="0.25">
      <c r="C515" s="21"/>
      <c r="D515" s="21"/>
      <c r="E515" s="21"/>
      <c r="F515" s="21"/>
      <c r="G515" s="21"/>
      <c r="H515" s="21"/>
      <c r="I515" s="21"/>
      <c r="J515" s="21"/>
      <c r="K515" s="21"/>
      <c r="L515" s="21"/>
      <c r="M515" s="21"/>
      <c r="N515" s="21"/>
      <c r="O515" s="21"/>
      <c r="P515" s="21"/>
      <c r="Q515" s="21"/>
      <c r="R515" s="21"/>
      <c r="S515" s="21"/>
      <c r="T515" s="21"/>
    </row>
    <row r="516" spans="3:20" ht="12.5" x14ac:dyDescent="0.25">
      <c r="C516" s="21"/>
      <c r="D516" s="21"/>
      <c r="E516" s="21"/>
      <c r="F516" s="21"/>
      <c r="G516" s="21"/>
      <c r="H516" s="21"/>
      <c r="I516" s="21"/>
      <c r="J516" s="21"/>
      <c r="K516" s="21"/>
      <c r="L516" s="21"/>
      <c r="M516" s="21"/>
      <c r="N516" s="21"/>
      <c r="O516" s="21"/>
      <c r="P516" s="21"/>
      <c r="Q516" s="21"/>
      <c r="R516" s="21"/>
      <c r="S516" s="21"/>
      <c r="T516" s="21"/>
    </row>
    <row r="517" spans="3:20" ht="12.5" x14ac:dyDescent="0.25">
      <c r="C517" s="21"/>
      <c r="D517" s="21"/>
      <c r="E517" s="21"/>
      <c r="F517" s="21"/>
      <c r="G517" s="21"/>
      <c r="H517" s="21"/>
      <c r="I517" s="21"/>
      <c r="J517" s="21"/>
      <c r="K517" s="21"/>
      <c r="L517" s="21"/>
      <c r="M517" s="21"/>
      <c r="N517" s="21"/>
      <c r="O517" s="21"/>
      <c r="P517" s="21"/>
      <c r="Q517" s="21"/>
      <c r="R517" s="21"/>
      <c r="S517" s="21"/>
      <c r="T517" s="21"/>
    </row>
    <row r="518" spans="3:20" ht="12.5" x14ac:dyDescent="0.25">
      <c r="C518" s="21"/>
      <c r="D518" s="21"/>
      <c r="E518" s="21"/>
      <c r="F518" s="21"/>
      <c r="G518" s="21"/>
      <c r="H518" s="21"/>
      <c r="I518" s="21"/>
      <c r="J518" s="21"/>
      <c r="K518" s="21"/>
      <c r="L518" s="21"/>
      <c r="M518" s="21"/>
      <c r="N518" s="21"/>
      <c r="O518" s="21"/>
      <c r="P518" s="21"/>
      <c r="Q518" s="21"/>
      <c r="R518" s="21"/>
      <c r="S518" s="21"/>
      <c r="T518" s="21"/>
    </row>
    <row r="519" spans="3:20" ht="12.5" x14ac:dyDescent="0.25">
      <c r="C519" s="21"/>
      <c r="D519" s="21"/>
      <c r="E519" s="21"/>
      <c r="F519" s="21"/>
      <c r="G519" s="21"/>
      <c r="H519" s="21"/>
      <c r="I519" s="21"/>
      <c r="J519" s="21"/>
      <c r="K519" s="21"/>
      <c r="L519" s="21"/>
      <c r="M519" s="21"/>
      <c r="N519" s="21"/>
      <c r="O519" s="21"/>
      <c r="P519" s="21"/>
      <c r="Q519" s="21"/>
      <c r="R519" s="21"/>
      <c r="S519" s="21"/>
      <c r="T519" s="21"/>
    </row>
    <row r="520" spans="3:20" ht="12.5" x14ac:dyDescent="0.25">
      <c r="C520" s="21"/>
      <c r="D520" s="21"/>
      <c r="E520" s="21"/>
      <c r="F520" s="21"/>
      <c r="G520" s="21"/>
      <c r="H520" s="21"/>
      <c r="I520" s="21"/>
      <c r="J520" s="21"/>
      <c r="K520" s="21"/>
      <c r="L520" s="21"/>
      <c r="M520" s="21"/>
      <c r="N520" s="21"/>
      <c r="O520" s="21"/>
      <c r="P520" s="21"/>
      <c r="Q520" s="21"/>
      <c r="R520" s="21"/>
      <c r="S520" s="21"/>
      <c r="T520" s="21"/>
    </row>
    <row r="521" spans="3:20" ht="12.5" x14ac:dyDescent="0.25">
      <c r="C521" s="21"/>
      <c r="D521" s="21"/>
      <c r="E521" s="21"/>
      <c r="F521" s="21"/>
      <c r="G521" s="21"/>
      <c r="H521" s="21"/>
      <c r="I521" s="21"/>
      <c r="J521" s="21"/>
      <c r="K521" s="21"/>
      <c r="L521" s="21"/>
      <c r="M521" s="21"/>
      <c r="N521" s="21"/>
      <c r="O521" s="21"/>
      <c r="P521" s="21"/>
      <c r="Q521" s="21"/>
      <c r="R521" s="21"/>
      <c r="S521" s="21"/>
      <c r="T521" s="21"/>
    </row>
    <row r="522" spans="3:20" ht="12.5" x14ac:dyDescent="0.25">
      <c r="C522" s="21"/>
      <c r="D522" s="21"/>
      <c r="E522" s="21"/>
      <c r="F522" s="21"/>
      <c r="G522" s="21"/>
      <c r="H522" s="21"/>
      <c r="I522" s="21"/>
      <c r="J522" s="21"/>
      <c r="K522" s="21"/>
      <c r="L522" s="21"/>
      <c r="M522" s="21"/>
      <c r="N522" s="21"/>
      <c r="O522" s="21"/>
      <c r="P522" s="21"/>
      <c r="Q522" s="21"/>
      <c r="R522" s="21"/>
      <c r="S522" s="21"/>
      <c r="T522" s="21"/>
    </row>
    <row r="523" spans="3:20" ht="12.5" x14ac:dyDescent="0.25">
      <c r="C523" s="21"/>
      <c r="D523" s="21"/>
      <c r="E523" s="21"/>
      <c r="F523" s="21"/>
      <c r="G523" s="21"/>
      <c r="H523" s="21"/>
      <c r="I523" s="21"/>
      <c r="J523" s="21"/>
      <c r="K523" s="21"/>
      <c r="L523" s="21"/>
      <c r="M523" s="21"/>
      <c r="N523" s="21"/>
      <c r="O523" s="21"/>
      <c r="P523" s="21"/>
      <c r="Q523" s="21"/>
      <c r="R523" s="21"/>
      <c r="S523" s="21"/>
      <c r="T523" s="21"/>
    </row>
    <row r="524" spans="3:20" ht="12.5" x14ac:dyDescent="0.25">
      <c r="C524" s="21"/>
      <c r="D524" s="21"/>
      <c r="E524" s="21"/>
      <c r="F524" s="21"/>
      <c r="G524" s="21"/>
      <c r="H524" s="21"/>
      <c r="I524" s="21"/>
      <c r="J524" s="21"/>
      <c r="K524" s="21"/>
      <c r="L524" s="21"/>
      <c r="M524" s="21"/>
      <c r="N524" s="21"/>
      <c r="O524" s="21"/>
      <c r="P524" s="21"/>
      <c r="Q524" s="21"/>
      <c r="R524" s="21"/>
      <c r="S524" s="21"/>
      <c r="T524" s="21"/>
    </row>
    <row r="525" spans="3:20" ht="12.5" x14ac:dyDescent="0.25">
      <c r="C525" s="21"/>
      <c r="D525" s="21"/>
      <c r="E525" s="21"/>
      <c r="F525" s="21"/>
      <c r="G525" s="21"/>
      <c r="H525" s="21"/>
      <c r="I525" s="21"/>
      <c r="J525" s="21"/>
      <c r="K525" s="21"/>
      <c r="L525" s="21"/>
      <c r="M525" s="21"/>
      <c r="N525" s="21"/>
      <c r="O525" s="21"/>
      <c r="P525" s="21"/>
      <c r="Q525" s="21"/>
      <c r="R525" s="21"/>
      <c r="S525" s="21"/>
      <c r="T525" s="21"/>
    </row>
    <row r="526" spans="3:20" ht="12.5" x14ac:dyDescent="0.25">
      <c r="C526" s="21"/>
      <c r="D526" s="21"/>
      <c r="E526" s="21"/>
      <c r="F526" s="21"/>
      <c r="G526" s="21"/>
      <c r="H526" s="21"/>
      <c r="I526" s="21"/>
      <c r="J526" s="21"/>
      <c r="K526" s="21"/>
      <c r="L526" s="21"/>
      <c r="M526" s="21"/>
      <c r="N526" s="21"/>
      <c r="O526" s="21"/>
      <c r="P526" s="21"/>
      <c r="Q526" s="21"/>
      <c r="R526" s="21"/>
      <c r="S526" s="21"/>
      <c r="T526" s="21"/>
    </row>
    <row r="527" spans="3:20" ht="12.5" x14ac:dyDescent="0.25">
      <c r="C527" s="21"/>
      <c r="D527" s="21"/>
      <c r="E527" s="21"/>
      <c r="F527" s="21"/>
      <c r="G527" s="21"/>
      <c r="H527" s="21"/>
      <c r="I527" s="21"/>
      <c r="J527" s="21"/>
      <c r="K527" s="21"/>
      <c r="L527" s="21"/>
      <c r="M527" s="21"/>
      <c r="N527" s="21"/>
      <c r="O527" s="21"/>
      <c r="P527" s="21"/>
      <c r="Q527" s="21"/>
      <c r="R527" s="21"/>
      <c r="S527" s="21"/>
      <c r="T527" s="21"/>
    </row>
    <row r="528" spans="3:20" ht="12.5" x14ac:dyDescent="0.25">
      <c r="C528" s="21"/>
      <c r="D528" s="21"/>
      <c r="E528" s="21"/>
      <c r="F528" s="21"/>
      <c r="G528" s="21"/>
      <c r="H528" s="21"/>
      <c r="I528" s="21"/>
      <c r="J528" s="21"/>
      <c r="K528" s="21"/>
      <c r="L528" s="21"/>
      <c r="M528" s="21"/>
      <c r="N528" s="21"/>
      <c r="O528" s="21"/>
      <c r="P528" s="21"/>
      <c r="Q528" s="21"/>
      <c r="R528" s="21"/>
      <c r="S528" s="21"/>
      <c r="T528" s="21"/>
    </row>
    <row r="529" spans="3:20" ht="12.5" x14ac:dyDescent="0.25">
      <c r="C529" s="21"/>
      <c r="D529" s="21"/>
      <c r="E529" s="21"/>
      <c r="F529" s="21"/>
      <c r="G529" s="21"/>
      <c r="H529" s="21"/>
      <c r="I529" s="21"/>
      <c r="J529" s="21"/>
      <c r="K529" s="21"/>
      <c r="L529" s="21"/>
      <c r="M529" s="21"/>
      <c r="N529" s="21"/>
      <c r="O529" s="21"/>
      <c r="P529" s="21"/>
      <c r="Q529" s="21"/>
      <c r="R529" s="21"/>
      <c r="S529" s="21"/>
      <c r="T529" s="21"/>
    </row>
    <row r="530" spans="3:20" ht="12.5" x14ac:dyDescent="0.25">
      <c r="C530" s="21"/>
      <c r="D530" s="21"/>
      <c r="E530" s="21"/>
      <c r="F530" s="21"/>
      <c r="G530" s="21"/>
      <c r="H530" s="21"/>
      <c r="I530" s="21"/>
      <c r="J530" s="21"/>
      <c r="K530" s="21"/>
      <c r="L530" s="21"/>
      <c r="M530" s="21"/>
      <c r="N530" s="21"/>
      <c r="O530" s="21"/>
      <c r="P530" s="21"/>
      <c r="Q530" s="21"/>
      <c r="R530" s="21"/>
      <c r="S530" s="21"/>
      <c r="T530" s="21"/>
    </row>
    <row r="531" spans="3:20" ht="12.5" x14ac:dyDescent="0.25">
      <c r="C531" s="21"/>
      <c r="D531" s="21"/>
      <c r="E531" s="21"/>
      <c r="F531" s="21"/>
      <c r="G531" s="21"/>
      <c r="H531" s="21"/>
      <c r="I531" s="21"/>
      <c r="J531" s="21"/>
      <c r="K531" s="21"/>
      <c r="L531" s="21"/>
      <c r="M531" s="21"/>
      <c r="N531" s="21"/>
      <c r="O531" s="21"/>
      <c r="P531" s="21"/>
      <c r="Q531" s="21"/>
      <c r="R531" s="21"/>
      <c r="S531" s="21"/>
      <c r="T531" s="21"/>
    </row>
    <row r="532" spans="3:20" ht="12.5" x14ac:dyDescent="0.25">
      <c r="C532" s="21"/>
      <c r="D532" s="21"/>
      <c r="E532" s="21"/>
      <c r="F532" s="21"/>
      <c r="G532" s="21"/>
      <c r="H532" s="21"/>
      <c r="I532" s="21"/>
      <c r="J532" s="21"/>
      <c r="K532" s="21"/>
      <c r="L532" s="21"/>
      <c r="M532" s="21"/>
      <c r="N532" s="21"/>
      <c r="O532" s="21"/>
      <c r="P532" s="21"/>
      <c r="Q532" s="21"/>
      <c r="R532" s="21"/>
      <c r="S532" s="21"/>
      <c r="T532" s="21"/>
    </row>
    <row r="533" spans="3:20" ht="12.5" x14ac:dyDescent="0.25">
      <c r="C533" s="21"/>
      <c r="D533" s="21"/>
      <c r="E533" s="21"/>
      <c r="F533" s="21"/>
      <c r="G533" s="21"/>
      <c r="H533" s="21"/>
      <c r="I533" s="21"/>
      <c r="J533" s="21"/>
      <c r="K533" s="21"/>
      <c r="L533" s="21"/>
      <c r="M533" s="21"/>
      <c r="N533" s="21"/>
      <c r="O533" s="21"/>
      <c r="P533" s="21"/>
      <c r="Q533" s="21"/>
      <c r="R533" s="21"/>
      <c r="S533" s="21"/>
      <c r="T533" s="21"/>
    </row>
    <row r="534" spans="3:20" ht="12.5" x14ac:dyDescent="0.25">
      <c r="C534" s="21"/>
      <c r="D534" s="21"/>
      <c r="E534" s="21"/>
      <c r="F534" s="21"/>
      <c r="G534" s="21"/>
      <c r="H534" s="21"/>
      <c r="I534" s="21"/>
      <c r="J534" s="21"/>
      <c r="K534" s="21"/>
      <c r="L534" s="21"/>
      <c r="M534" s="21"/>
      <c r="N534" s="21"/>
      <c r="O534" s="21"/>
      <c r="P534" s="21"/>
      <c r="Q534" s="21"/>
      <c r="R534" s="21"/>
      <c r="S534" s="21"/>
      <c r="T534" s="21"/>
    </row>
    <row r="535" spans="3:20" ht="12.5" x14ac:dyDescent="0.25">
      <c r="C535" s="21"/>
      <c r="D535" s="21"/>
      <c r="E535" s="21"/>
      <c r="F535" s="21"/>
      <c r="G535" s="21"/>
      <c r="H535" s="21"/>
      <c r="I535" s="21"/>
      <c r="J535" s="21"/>
      <c r="K535" s="21"/>
      <c r="L535" s="21"/>
      <c r="M535" s="21"/>
      <c r="N535" s="21"/>
      <c r="O535" s="21"/>
      <c r="P535" s="21"/>
      <c r="Q535" s="21"/>
      <c r="R535" s="21"/>
      <c r="S535" s="21"/>
      <c r="T535" s="21"/>
    </row>
    <row r="536" spans="3:20" ht="12.5" x14ac:dyDescent="0.25">
      <c r="C536" s="21"/>
      <c r="D536" s="21"/>
      <c r="E536" s="21"/>
      <c r="F536" s="21"/>
      <c r="G536" s="21"/>
      <c r="H536" s="21"/>
      <c r="I536" s="21"/>
      <c r="J536" s="21"/>
      <c r="K536" s="21"/>
      <c r="L536" s="21"/>
      <c r="M536" s="21"/>
      <c r="N536" s="21"/>
      <c r="O536" s="21"/>
      <c r="P536" s="21"/>
      <c r="Q536" s="21"/>
      <c r="R536" s="21"/>
      <c r="S536" s="21"/>
      <c r="T536" s="21"/>
    </row>
    <row r="537" spans="3:20" ht="12.5" x14ac:dyDescent="0.25">
      <c r="C537" s="21"/>
      <c r="D537" s="21"/>
      <c r="E537" s="21"/>
      <c r="F537" s="21"/>
      <c r="G537" s="21"/>
      <c r="H537" s="21"/>
      <c r="I537" s="21"/>
      <c r="J537" s="21"/>
      <c r="K537" s="21"/>
      <c r="L537" s="21"/>
      <c r="M537" s="21"/>
      <c r="N537" s="21"/>
      <c r="O537" s="21"/>
      <c r="P537" s="21"/>
      <c r="Q537" s="21"/>
      <c r="R537" s="21"/>
      <c r="S537" s="21"/>
      <c r="T537" s="21"/>
    </row>
    <row r="538" spans="3:20" ht="12.5" x14ac:dyDescent="0.25">
      <c r="C538" s="21"/>
      <c r="D538" s="21"/>
      <c r="E538" s="21"/>
      <c r="F538" s="21"/>
      <c r="G538" s="21"/>
      <c r="H538" s="21"/>
      <c r="I538" s="21"/>
      <c r="J538" s="21"/>
      <c r="K538" s="21"/>
      <c r="L538" s="21"/>
      <c r="M538" s="21"/>
      <c r="N538" s="21"/>
      <c r="O538" s="21"/>
      <c r="P538" s="21"/>
      <c r="Q538" s="21"/>
      <c r="R538" s="21"/>
      <c r="S538" s="21"/>
      <c r="T538" s="21"/>
    </row>
    <row r="539" spans="3:20" ht="12.5" x14ac:dyDescent="0.25">
      <c r="C539" s="21"/>
      <c r="D539" s="21"/>
      <c r="E539" s="21"/>
      <c r="F539" s="21"/>
      <c r="G539" s="21"/>
      <c r="H539" s="21"/>
      <c r="I539" s="21"/>
      <c r="J539" s="21"/>
      <c r="K539" s="21"/>
      <c r="L539" s="21"/>
      <c r="M539" s="21"/>
      <c r="N539" s="21"/>
      <c r="O539" s="21"/>
      <c r="P539" s="21"/>
      <c r="Q539" s="21"/>
      <c r="R539" s="21"/>
      <c r="S539" s="21"/>
      <c r="T539" s="21"/>
    </row>
    <row r="540" spans="3:20" ht="12.5" x14ac:dyDescent="0.25">
      <c r="C540" s="21"/>
      <c r="D540" s="21"/>
      <c r="E540" s="21"/>
      <c r="F540" s="21"/>
      <c r="G540" s="21"/>
      <c r="H540" s="21"/>
      <c r="I540" s="21"/>
      <c r="J540" s="21"/>
      <c r="K540" s="21"/>
      <c r="L540" s="21"/>
      <c r="M540" s="21"/>
      <c r="N540" s="21"/>
      <c r="O540" s="21"/>
      <c r="P540" s="21"/>
      <c r="Q540" s="21"/>
      <c r="R540" s="21"/>
      <c r="S540" s="21"/>
      <c r="T540" s="21"/>
    </row>
    <row r="541" spans="3:20" ht="12.5" x14ac:dyDescent="0.25">
      <c r="C541" s="21"/>
      <c r="D541" s="21"/>
      <c r="E541" s="21"/>
      <c r="F541" s="21"/>
      <c r="G541" s="21"/>
      <c r="H541" s="21"/>
      <c r="I541" s="21"/>
      <c r="J541" s="21"/>
      <c r="K541" s="21"/>
      <c r="L541" s="21"/>
      <c r="M541" s="21"/>
      <c r="N541" s="21"/>
      <c r="O541" s="21"/>
      <c r="P541" s="21"/>
      <c r="Q541" s="21"/>
      <c r="R541" s="21"/>
      <c r="S541" s="21"/>
      <c r="T541" s="21"/>
    </row>
    <row r="542" spans="3:20" ht="12.5" x14ac:dyDescent="0.25">
      <c r="C542" s="21"/>
      <c r="D542" s="21"/>
      <c r="E542" s="21"/>
      <c r="F542" s="21"/>
      <c r="G542" s="21"/>
      <c r="H542" s="21"/>
      <c r="I542" s="21"/>
      <c r="J542" s="21"/>
      <c r="K542" s="21"/>
      <c r="L542" s="21"/>
      <c r="M542" s="21"/>
      <c r="N542" s="21"/>
      <c r="O542" s="21"/>
      <c r="P542" s="21"/>
      <c r="Q542" s="21"/>
      <c r="R542" s="21"/>
      <c r="S542" s="21"/>
      <c r="T542" s="21"/>
    </row>
    <row r="543" spans="3:20" ht="12.5" x14ac:dyDescent="0.25">
      <c r="C543" s="21"/>
      <c r="D543" s="21"/>
      <c r="E543" s="21"/>
      <c r="F543" s="21"/>
      <c r="G543" s="21"/>
      <c r="H543" s="21"/>
      <c r="I543" s="21"/>
      <c r="J543" s="21"/>
      <c r="K543" s="21"/>
      <c r="L543" s="21"/>
      <c r="M543" s="21"/>
      <c r="N543" s="21"/>
      <c r="O543" s="21"/>
      <c r="P543" s="21"/>
      <c r="Q543" s="21"/>
      <c r="R543" s="21"/>
      <c r="S543" s="21"/>
      <c r="T543" s="21"/>
    </row>
    <row r="544" spans="3:20" ht="12.5" x14ac:dyDescent="0.25">
      <c r="C544" s="21"/>
      <c r="D544" s="21"/>
      <c r="E544" s="21"/>
      <c r="F544" s="21"/>
      <c r="G544" s="21"/>
      <c r="H544" s="21"/>
      <c r="I544" s="21"/>
      <c r="J544" s="21"/>
      <c r="K544" s="21"/>
      <c r="L544" s="21"/>
      <c r="M544" s="21"/>
      <c r="N544" s="21"/>
      <c r="O544" s="21"/>
      <c r="P544" s="21"/>
      <c r="Q544" s="21"/>
      <c r="R544" s="21"/>
      <c r="S544" s="21"/>
      <c r="T544" s="21"/>
    </row>
    <row r="545" spans="3:20" ht="12.5" x14ac:dyDescent="0.25">
      <c r="C545" s="21"/>
      <c r="D545" s="21"/>
      <c r="E545" s="21"/>
      <c r="F545" s="21"/>
      <c r="G545" s="21"/>
      <c r="H545" s="21"/>
      <c r="I545" s="21"/>
      <c r="J545" s="21"/>
      <c r="K545" s="21"/>
      <c r="L545" s="21"/>
      <c r="M545" s="21"/>
      <c r="N545" s="21"/>
      <c r="O545" s="21"/>
      <c r="P545" s="21"/>
      <c r="Q545" s="21"/>
      <c r="R545" s="21"/>
      <c r="S545" s="21"/>
      <c r="T545" s="21"/>
    </row>
    <row r="546" spans="3:20" ht="12.5" x14ac:dyDescent="0.25">
      <c r="C546" s="21"/>
      <c r="D546" s="21"/>
      <c r="E546" s="21"/>
      <c r="F546" s="21"/>
      <c r="G546" s="21"/>
      <c r="H546" s="21"/>
      <c r="I546" s="21"/>
      <c r="J546" s="21"/>
      <c r="K546" s="21"/>
      <c r="L546" s="21"/>
      <c r="M546" s="21"/>
      <c r="N546" s="21"/>
      <c r="O546" s="21"/>
      <c r="P546" s="21"/>
      <c r="Q546" s="21"/>
      <c r="R546" s="21"/>
      <c r="S546" s="21"/>
      <c r="T546" s="21"/>
    </row>
    <row r="547" spans="3:20" ht="12.5" x14ac:dyDescent="0.25">
      <c r="C547" s="21"/>
      <c r="D547" s="21"/>
      <c r="E547" s="21"/>
      <c r="F547" s="21"/>
      <c r="G547" s="21"/>
      <c r="H547" s="21"/>
      <c r="I547" s="21"/>
      <c r="J547" s="21"/>
      <c r="K547" s="21"/>
      <c r="L547" s="21"/>
      <c r="M547" s="21"/>
      <c r="N547" s="21"/>
      <c r="O547" s="21"/>
      <c r="P547" s="21"/>
      <c r="Q547" s="21"/>
      <c r="R547" s="21"/>
      <c r="S547" s="21"/>
      <c r="T547" s="21"/>
    </row>
    <row r="548" spans="3:20" ht="12.5" x14ac:dyDescent="0.25">
      <c r="C548" s="21"/>
      <c r="D548" s="21"/>
      <c r="E548" s="21"/>
      <c r="F548" s="21"/>
      <c r="G548" s="21"/>
      <c r="H548" s="21"/>
      <c r="I548" s="21"/>
      <c r="J548" s="21"/>
      <c r="K548" s="21"/>
      <c r="L548" s="21"/>
      <c r="M548" s="21"/>
      <c r="N548" s="21"/>
      <c r="O548" s="21"/>
      <c r="P548" s="21"/>
      <c r="Q548" s="21"/>
      <c r="R548" s="21"/>
      <c r="S548" s="21"/>
      <c r="T548" s="21"/>
    </row>
    <row r="549" spans="3:20" ht="12.5" x14ac:dyDescent="0.25">
      <c r="C549" s="21"/>
      <c r="D549" s="21"/>
      <c r="E549" s="21"/>
      <c r="F549" s="21"/>
      <c r="G549" s="21"/>
      <c r="H549" s="21"/>
      <c r="I549" s="21"/>
      <c r="J549" s="21"/>
      <c r="K549" s="21"/>
      <c r="L549" s="21"/>
      <c r="M549" s="21"/>
      <c r="N549" s="21"/>
      <c r="O549" s="21"/>
      <c r="P549" s="21"/>
      <c r="Q549" s="21"/>
      <c r="R549" s="21"/>
      <c r="S549" s="21"/>
      <c r="T549" s="21"/>
    </row>
    <row r="550" spans="3:20" ht="12.5" x14ac:dyDescent="0.25">
      <c r="C550" s="21"/>
      <c r="D550" s="21"/>
      <c r="E550" s="21"/>
      <c r="F550" s="21"/>
      <c r="G550" s="21"/>
      <c r="H550" s="21"/>
      <c r="I550" s="21"/>
      <c r="J550" s="21"/>
      <c r="K550" s="21"/>
      <c r="L550" s="21"/>
      <c r="M550" s="21"/>
      <c r="N550" s="21"/>
      <c r="O550" s="21"/>
      <c r="P550" s="21"/>
      <c r="Q550" s="21"/>
      <c r="R550" s="21"/>
      <c r="S550" s="21"/>
      <c r="T550" s="21"/>
    </row>
    <row r="551" spans="3:20" ht="12.5" x14ac:dyDescent="0.25">
      <c r="C551" s="21"/>
      <c r="D551" s="21"/>
      <c r="E551" s="21"/>
      <c r="F551" s="21"/>
      <c r="G551" s="21"/>
      <c r="H551" s="21"/>
      <c r="I551" s="21"/>
      <c r="J551" s="21"/>
      <c r="K551" s="21"/>
      <c r="L551" s="21"/>
      <c r="M551" s="21"/>
      <c r="N551" s="21"/>
      <c r="O551" s="21"/>
      <c r="P551" s="21"/>
      <c r="Q551" s="21"/>
      <c r="R551" s="21"/>
      <c r="S551" s="21"/>
      <c r="T551" s="21"/>
    </row>
    <row r="552" spans="3:20" ht="12.5" x14ac:dyDescent="0.25">
      <c r="C552" s="21"/>
      <c r="D552" s="21"/>
      <c r="E552" s="21"/>
      <c r="F552" s="21"/>
      <c r="G552" s="21"/>
      <c r="H552" s="21"/>
      <c r="I552" s="21"/>
      <c r="J552" s="21"/>
      <c r="K552" s="21"/>
      <c r="L552" s="21"/>
      <c r="M552" s="21"/>
      <c r="N552" s="21"/>
      <c r="O552" s="21"/>
      <c r="P552" s="21"/>
      <c r="Q552" s="21"/>
      <c r="R552" s="21"/>
      <c r="S552" s="21"/>
      <c r="T552" s="21"/>
    </row>
    <row r="553" spans="3:20" ht="12.5" x14ac:dyDescent="0.25">
      <c r="C553" s="21"/>
      <c r="D553" s="21"/>
      <c r="E553" s="21"/>
      <c r="F553" s="21"/>
      <c r="G553" s="21"/>
      <c r="H553" s="21"/>
      <c r="I553" s="21"/>
      <c r="J553" s="21"/>
      <c r="K553" s="21"/>
      <c r="L553" s="21"/>
      <c r="M553" s="21"/>
      <c r="N553" s="21"/>
      <c r="O553" s="21"/>
      <c r="P553" s="21"/>
      <c r="Q553" s="21"/>
      <c r="R553" s="21"/>
      <c r="S553" s="21"/>
      <c r="T553" s="21"/>
    </row>
    <row r="554" spans="3:20" ht="12.5" x14ac:dyDescent="0.25">
      <c r="C554" s="21"/>
      <c r="D554" s="21"/>
      <c r="E554" s="21"/>
      <c r="F554" s="21"/>
      <c r="G554" s="21"/>
      <c r="H554" s="21"/>
      <c r="I554" s="21"/>
      <c r="J554" s="21"/>
      <c r="K554" s="21"/>
      <c r="L554" s="21"/>
      <c r="M554" s="21"/>
      <c r="N554" s="21"/>
      <c r="O554" s="21"/>
      <c r="P554" s="21"/>
      <c r="Q554" s="21"/>
      <c r="R554" s="21"/>
      <c r="S554" s="21"/>
      <c r="T554" s="21"/>
    </row>
    <row r="555" spans="3:20" ht="12.5" x14ac:dyDescent="0.25">
      <c r="C555" s="21"/>
      <c r="D555" s="21"/>
      <c r="E555" s="21"/>
      <c r="F555" s="21"/>
      <c r="G555" s="21"/>
      <c r="H555" s="21"/>
      <c r="I555" s="21"/>
      <c r="J555" s="21"/>
      <c r="K555" s="21"/>
      <c r="L555" s="21"/>
      <c r="M555" s="21"/>
      <c r="N555" s="21"/>
      <c r="O555" s="21"/>
      <c r="P555" s="21"/>
      <c r="Q555" s="21"/>
      <c r="R555" s="21"/>
      <c r="S555" s="21"/>
      <c r="T555" s="21"/>
    </row>
    <row r="556" spans="3:20" ht="12.5" x14ac:dyDescent="0.25">
      <c r="C556" s="21"/>
      <c r="D556" s="21"/>
      <c r="E556" s="21"/>
      <c r="F556" s="21"/>
      <c r="G556" s="21"/>
      <c r="H556" s="21"/>
      <c r="I556" s="21"/>
      <c r="J556" s="21"/>
      <c r="K556" s="21"/>
      <c r="L556" s="21"/>
      <c r="M556" s="21"/>
      <c r="N556" s="21"/>
      <c r="O556" s="21"/>
      <c r="P556" s="21"/>
      <c r="Q556" s="21"/>
      <c r="R556" s="21"/>
      <c r="S556" s="21"/>
      <c r="T556" s="21"/>
    </row>
    <row r="557" spans="3:20" ht="12.5" x14ac:dyDescent="0.25">
      <c r="C557" s="21"/>
      <c r="D557" s="21"/>
      <c r="E557" s="21"/>
      <c r="F557" s="21"/>
      <c r="G557" s="21"/>
      <c r="H557" s="21"/>
      <c r="I557" s="21"/>
      <c r="J557" s="21"/>
      <c r="K557" s="21"/>
      <c r="L557" s="21"/>
      <c r="M557" s="21"/>
      <c r="N557" s="21"/>
      <c r="O557" s="21"/>
      <c r="P557" s="21"/>
      <c r="Q557" s="21"/>
      <c r="R557" s="21"/>
      <c r="S557" s="21"/>
      <c r="T557" s="21"/>
    </row>
    <row r="558" spans="3:20" ht="12.5" x14ac:dyDescent="0.25">
      <c r="C558" s="21"/>
      <c r="D558" s="21"/>
      <c r="E558" s="21"/>
      <c r="F558" s="21"/>
      <c r="G558" s="21"/>
      <c r="H558" s="21"/>
      <c r="I558" s="21"/>
      <c r="J558" s="21"/>
      <c r="K558" s="21"/>
      <c r="L558" s="21"/>
      <c r="M558" s="21"/>
      <c r="N558" s="21"/>
      <c r="O558" s="21"/>
      <c r="P558" s="21"/>
      <c r="Q558" s="21"/>
      <c r="R558" s="21"/>
      <c r="S558" s="21"/>
      <c r="T558" s="21"/>
    </row>
    <row r="559" spans="3:20" ht="12.5" x14ac:dyDescent="0.25">
      <c r="C559" s="21"/>
      <c r="D559" s="21"/>
      <c r="E559" s="21"/>
      <c r="F559" s="21"/>
      <c r="G559" s="21"/>
      <c r="H559" s="21"/>
      <c r="I559" s="21"/>
      <c r="J559" s="21"/>
      <c r="K559" s="21"/>
      <c r="L559" s="21"/>
      <c r="M559" s="21"/>
      <c r="N559" s="21"/>
      <c r="O559" s="21"/>
      <c r="P559" s="21"/>
      <c r="Q559" s="21"/>
      <c r="R559" s="21"/>
      <c r="S559" s="21"/>
      <c r="T559" s="21"/>
    </row>
    <row r="560" spans="3:20" ht="12.5" x14ac:dyDescent="0.25">
      <c r="C560" s="21"/>
      <c r="D560" s="21"/>
      <c r="E560" s="21"/>
      <c r="F560" s="21"/>
      <c r="G560" s="21"/>
      <c r="H560" s="21"/>
      <c r="I560" s="21"/>
      <c r="J560" s="21"/>
      <c r="K560" s="21"/>
      <c r="L560" s="21"/>
      <c r="M560" s="21"/>
      <c r="N560" s="21"/>
      <c r="O560" s="21"/>
      <c r="P560" s="21"/>
      <c r="Q560" s="21"/>
      <c r="R560" s="21"/>
      <c r="S560" s="21"/>
      <c r="T560" s="21"/>
    </row>
    <row r="561" spans="3:20" ht="12.5" x14ac:dyDescent="0.25">
      <c r="C561" s="21"/>
      <c r="D561" s="21"/>
      <c r="E561" s="21"/>
      <c r="F561" s="21"/>
      <c r="G561" s="21"/>
      <c r="H561" s="21"/>
      <c r="I561" s="21"/>
      <c r="J561" s="21"/>
      <c r="K561" s="21"/>
      <c r="L561" s="21"/>
      <c r="M561" s="21"/>
      <c r="N561" s="21"/>
      <c r="O561" s="21"/>
      <c r="P561" s="21"/>
      <c r="Q561" s="21"/>
      <c r="R561" s="21"/>
      <c r="S561" s="21"/>
      <c r="T561" s="21"/>
    </row>
    <row r="562" spans="3:20" ht="12.5" x14ac:dyDescent="0.25">
      <c r="C562" s="21"/>
      <c r="D562" s="21"/>
      <c r="E562" s="21"/>
      <c r="F562" s="21"/>
      <c r="G562" s="21"/>
      <c r="H562" s="21"/>
      <c r="I562" s="21"/>
      <c r="J562" s="21"/>
      <c r="K562" s="21"/>
      <c r="L562" s="21"/>
      <c r="M562" s="21"/>
      <c r="N562" s="21"/>
      <c r="O562" s="21"/>
      <c r="P562" s="21"/>
      <c r="Q562" s="21"/>
      <c r="R562" s="21"/>
      <c r="S562" s="21"/>
      <c r="T562" s="21"/>
    </row>
    <row r="563" spans="3:20" ht="12.5" x14ac:dyDescent="0.25">
      <c r="C563" s="21"/>
      <c r="D563" s="21"/>
      <c r="E563" s="21"/>
      <c r="F563" s="21"/>
      <c r="G563" s="21"/>
      <c r="H563" s="21"/>
      <c r="I563" s="21"/>
      <c r="J563" s="21"/>
      <c r="K563" s="21"/>
      <c r="L563" s="21"/>
      <c r="M563" s="21"/>
      <c r="N563" s="21"/>
      <c r="O563" s="21"/>
      <c r="P563" s="21"/>
      <c r="Q563" s="21"/>
      <c r="R563" s="21"/>
      <c r="S563" s="21"/>
      <c r="T563" s="21"/>
    </row>
    <row r="564" spans="3:20" ht="12.5" x14ac:dyDescent="0.25">
      <c r="C564" s="21"/>
      <c r="D564" s="21"/>
      <c r="E564" s="21"/>
      <c r="F564" s="21"/>
      <c r="G564" s="21"/>
      <c r="H564" s="21"/>
      <c r="I564" s="21"/>
      <c r="J564" s="21"/>
      <c r="K564" s="21"/>
      <c r="L564" s="21"/>
      <c r="M564" s="21"/>
      <c r="N564" s="21"/>
      <c r="O564" s="21"/>
      <c r="P564" s="21"/>
      <c r="Q564" s="21"/>
      <c r="R564" s="21"/>
      <c r="S564" s="21"/>
      <c r="T564" s="21"/>
    </row>
    <row r="565" spans="3:20" ht="12.5" x14ac:dyDescent="0.25">
      <c r="C565" s="21"/>
      <c r="D565" s="21"/>
      <c r="E565" s="21"/>
      <c r="F565" s="21"/>
      <c r="G565" s="21"/>
      <c r="H565" s="21"/>
      <c r="I565" s="21"/>
      <c r="J565" s="21"/>
      <c r="K565" s="21"/>
      <c r="L565" s="21"/>
      <c r="M565" s="21"/>
      <c r="N565" s="21"/>
      <c r="O565" s="21"/>
      <c r="P565" s="21"/>
      <c r="Q565" s="21"/>
      <c r="R565" s="21"/>
      <c r="S565" s="21"/>
      <c r="T565" s="21"/>
    </row>
    <row r="566" spans="3:20" ht="12.5" x14ac:dyDescent="0.25">
      <c r="C566" s="21"/>
      <c r="D566" s="21"/>
      <c r="E566" s="21"/>
      <c r="F566" s="21"/>
      <c r="G566" s="21"/>
      <c r="H566" s="21"/>
      <c r="I566" s="21"/>
      <c r="J566" s="21"/>
      <c r="K566" s="21"/>
      <c r="L566" s="21"/>
      <c r="M566" s="21"/>
      <c r="N566" s="21"/>
      <c r="O566" s="21"/>
      <c r="P566" s="21"/>
      <c r="Q566" s="21"/>
      <c r="R566" s="21"/>
      <c r="S566" s="21"/>
      <c r="T566" s="21"/>
    </row>
    <row r="567" spans="3:20" ht="12.5" x14ac:dyDescent="0.25">
      <c r="C567" s="21"/>
      <c r="D567" s="21"/>
      <c r="E567" s="21"/>
      <c r="F567" s="21"/>
      <c r="G567" s="21"/>
      <c r="H567" s="21"/>
      <c r="I567" s="21"/>
      <c r="J567" s="21"/>
      <c r="K567" s="21"/>
      <c r="L567" s="21"/>
      <c r="M567" s="21"/>
      <c r="N567" s="21"/>
      <c r="O567" s="21"/>
      <c r="P567" s="21"/>
      <c r="Q567" s="21"/>
      <c r="R567" s="21"/>
      <c r="S567" s="21"/>
      <c r="T567" s="21"/>
    </row>
    <row r="568" spans="3:20" ht="12.5" x14ac:dyDescent="0.25">
      <c r="C568" s="21"/>
      <c r="D568" s="21"/>
      <c r="E568" s="21"/>
      <c r="F568" s="21"/>
      <c r="G568" s="21"/>
      <c r="H568" s="21"/>
      <c r="I568" s="21"/>
      <c r="J568" s="21"/>
      <c r="K568" s="21"/>
      <c r="L568" s="21"/>
      <c r="M568" s="21"/>
      <c r="N568" s="21"/>
      <c r="O568" s="21"/>
      <c r="P568" s="21"/>
      <c r="Q568" s="21"/>
      <c r="R568" s="21"/>
      <c r="S568" s="21"/>
      <c r="T568" s="21"/>
    </row>
    <row r="569" spans="3:20" ht="12.5" x14ac:dyDescent="0.25">
      <c r="C569" s="21"/>
      <c r="D569" s="21"/>
      <c r="E569" s="21"/>
      <c r="F569" s="21"/>
      <c r="G569" s="21"/>
      <c r="H569" s="21"/>
      <c r="I569" s="21"/>
      <c r="J569" s="21"/>
      <c r="K569" s="21"/>
      <c r="L569" s="21"/>
      <c r="M569" s="21"/>
      <c r="N569" s="21"/>
      <c r="O569" s="21"/>
      <c r="P569" s="21"/>
      <c r="Q569" s="21"/>
      <c r="R569" s="21"/>
      <c r="S569" s="21"/>
      <c r="T569" s="21"/>
    </row>
    <row r="570" spans="3:20" ht="12.5" x14ac:dyDescent="0.25">
      <c r="C570" s="21"/>
      <c r="D570" s="21"/>
      <c r="E570" s="21"/>
      <c r="F570" s="21"/>
      <c r="G570" s="21"/>
      <c r="H570" s="21"/>
      <c r="I570" s="21"/>
      <c r="J570" s="21"/>
      <c r="K570" s="21"/>
      <c r="L570" s="21"/>
      <c r="M570" s="21"/>
      <c r="N570" s="21"/>
      <c r="O570" s="21"/>
      <c r="P570" s="21"/>
      <c r="Q570" s="21"/>
      <c r="R570" s="21"/>
      <c r="S570" s="21"/>
      <c r="T570" s="21"/>
    </row>
    <row r="571" spans="3:20" ht="12.5" x14ac:dyDescent="0.25">
      <c r="C571" s="21"/>
      <c r="D571" s="21"/>
      <c r="E571" s="21"/>
      <c r="F571" s="21"/>
      <c r="G571" s="21"/>
      <c r="H571" s="21"/>
      <c r="I571" s="21"/>
      <c r="J571" s="21"/>
      <c r="K571" s="21"/>
      <c r="L571" s="21"/>
      <c r="M571" s="21"/>
      <c r="N571" s="21"/>
      <c r="O571" s="21"/>
      <c r="P571" s="21"/>
      <c r="Q571" s="21"/>
      <c r="R571" s="21"/>
      <c r="S571" s="21"/>
      <c r="T571" s="21"/>
    </row>
    <row r="572" spans="3:20" ht="12.5" x14ac:dyDescent="0.25">
      <c r="C572" s="21"/>
      <c r="D572" s="21"/>
      <c r="E572" s="21"/>
      <c r="F572" s="21"/>
      <c r="G572" s="21"/>
      <c r="H572" s="21"/>
      <c r="I572" s="21"/>
      <c r="J572" s="21"/>
      <c r="K572" s="21"/>
      <c r="L572" s="21"/>
      <c r="M572" s="21"/>
      <c r="N572" s="21"/>
      <c r="O572" s="21"/>
      <c r="P572" s="21"/>
      <c r="Q572" s="21"/>
      <c r="R572" s="21"/>
      <c r="S572" s="21"/>
      <c r="T572" s="21"/>
    </row>
    <row r="573" spans="3:20" ht="12.5" x14ac:dyDescent="0.25">
      <c r="C573" s="21"/>
      <c r="D573" s="21"/>
      <c r="E573" s="21"/>
      <c r="F573" s="21"/>
      <c r="G573" s="21"/>
      <c r="H573" s="21"/>
      <c r="I573" s="21"/>
      <c r="J573" s="21"/>
      <c r="K573" s="21"/>
      <c r="L573" s="21"/>
      <c r="M573" s="21"/>
      <c r="N573" s="21"/>
      <c r="O573" s="21"/>
      <c r="P573" s="21"/>
      <c r="Q573" s="21"/>
      <c r="R573" s="21"/>
      <c r="S573" s="21"/>
      <c r="T573" s="21"/>
    </row>
    <row r="574" spans="3:20" ht="12.5" x14ac:dyDescent="0.25">
      <c r="C574" s="21"/>
      <c r="D574" s="21"/>
      <c r="E574" s="21"/>
      <c r="F574" s="21"/>
      <c r="G574" s="21"/>
      <c r="H574" s="21"/>
      <c r="I574" s="21"/>
      <c r="J574" s="21"/>
      <c r="K574" s="21"/>
      <c r="L574" s="21"/>
      <c r="M574" s="21"/>
      <c r="N574" s="21"/>
      <c r="O574" s="21"/>
      <c r="P574" s="21"/>
      <c r="Q574" s="21"/>
      <c r="R574" s="21"/>
      <c r="S574" s="21"/>
      <c r="T574" s="21"/>
    </row>
    <row r="575" spans="3:20" ht="12.5" x14ac:dyDescent="0.25">
      <c r="C575" s="21"/>
      <c r="D575" s="21"/>
      <c r="E575" s="21"/>
      <c r="F575" s="21"/>
      <c r="G575" s="21"/>
      <c r="H575" s="21"/>
      <c r="I575" s="21"/>
      <c r="J575" s="21"/>
      <c r="K575" s="21"/>
      <c r="L575" s="21"/>
      <c r="M575" s="21"/>
      <c r="N575" s="21"/>
      <c r="O575" s="21"/>
      <c r="P575" s="21"/>
      <c r="Q575" s="21"/>
      <c r="R575" s="21"/>
      <c r="S575" s="21"/>
      <c r="T575" s="21"/>
    </row>
    <row r="576" spans="3:20" ht="12.5" x14ac:dyDescent="0.25">
      <c r="C576" s="21"/>
      <c r="D576" s="21"/>
      <c r="E576" s="21"/>
      <c r="F576" s="21"/>
      <c r="G576" s="21"/>
      <c r="H576" s="21"/>
      <c r="I576" s="21"/>
      <c r="J576" s="21"/>
      <c r="K576" s="21"/>
      <c r="L576" s="21"/>
      <c r="M576" s="21"/>
      <c r="N576" s="21"/>
      <c r="O576" s="21"/>
      <c r="P576" s="21"/>
      <c r="Q576" s="21"/>
      <c r="R576" s="21"/>
      <c r="S576" s="21"/>
      <c r="T576" s="21"/>
    </row>
    <row r="577" spans="3:20" ht="12.5" x14ac:dyDescent="0.25">
      <c r="C577" s="21"/>
      <c r="D577" s="21"/>
      <c r="E577" s="21"/>
      <c r="F577" s="21"/>
      <c r="G577" s="21"/>
      <c r="H577" s="21"/>
      <c r="I577" s="21"/>
      <c r="J577" s="21"/>
      <c r="K577" s="21"/>
      <c r="L577" s="21"/>
      <c r="M577" s="21"/>
      <c r="N577" s="21"/>
      <c r="O577" s="21"/>
      <c r="P577" s="21"/>
      <c r="Q577" s="21"/>
      <c r="R577" s="21"/>
      <c r="S577" s="21"/>
      <c r="T577" s="21"/>
    </row>
    <row r="578" spans="3:20" ht="12.5" x14ac:dyDescent="0.25">
      <c r="C578" s="21"/>
      <c r="D578" s="21"/>
      <c r="E578" s="21"/>
      <c r="F578" s="21"/>
      <c r="G578" s="21"/>
      <c r="H578" s="21"/>
      <c r="I578" s="21"/>
      <c r="J578" s="21"/>
      <c r="K578" s="21"/>
      <c r="L578" s="21"/>
      <c r="M578" s="21"/>
      <c r="N578" s="21"/>
      <c r="O578" s="21"/>
      <c r="P578" s="21"/>
      <c r="Q578" s="21"/>
      <c r="R578" s="21"/>
      <c r="S578" s="21"/>
      <c r="T578" s="21"/>
    </row>
    <row r="579" spans="3:20" ht="12.5" x14ac:dyDescent="0.25">
      <c r="C579" s="21"/>
      <c r="D579" s="21"/>
      <c r="E579" s="21"/>
      <c r="F579" s="21"/>
      <c r="G579" s="21"/>
      <c r="H579" s="21"/>
      <c r="I579" s="21"/>
      <c r="J579" s="21"/>
      <c r="K579" s="21"/>
      <c r="L579" s="21"/>
      <c r="M579" s="21"/>
      <c r="N579" s="21"/>
      <c r="O579" s="21"/>
      <c r="P579" s="21"/>
      <c r="Q579" s="21"/>
      <c r="R579" s="21"/>
      <c r="S579" s="21"/>
      <c r="T579" s="21"/>
    </row>
    <row r="580" spans="3:20" ht="12.5" x14ac:dyDescent="0.25">
      <c r="C580" s="21"/>
      <c r="D580" s="21"/>
      <c r="E580" s="21"/>
      <c r="F580" s="21"/>
      <c r="G580" s="21"/>
      <c r="H580" s="21"/>
      <c r="I580" s="21"/>
      <c r="J580" s="21"/>
      <c r="K580" s="21"/>
      <c r="L580" s="21"/>
      <c r="M580" s="21"/>
      <c r="N580" s="21"/>
      <c r="O580" s="21"/>
      <c r="P580" s="21"/>
      <c r="Q580" s="21"/>
      <c r="R580" s="21"/>
      <c r="S580" s="21"/>
      <c r="T580" s="21"/>
    </row>
    <row r="581" spans="3:20" ht="12.5" x14ac:dyDescent="0.25">
      <c r="C581" s="21"/>
      <c r="D581" s="21"/>
      <c r="E581" s="21"/>
      <c r="F581" s="21"/>
      <c r="G581" s="21"/>
      <c r="H581" s="21"/>
      <c r="I581" s="21"/>
      <c r="J581" s="21"/>
      <c r="K581" s="21"/>
      <c r="L581" s="21"/>
      <c r="M581" s="21"/>
      <c r="N581" s="21"/>
      <c r="O581" s="21"/>
      <c r="P581" s="21"/>
      <c r="Q581" s="21"/>
      <c r="R581" s="21"/>
      <c r="S581" s="21"/>
      <c r="T581" s="21"/>
    </row>
    <row r="582" spans="3:20" ht="12.5" x14ac:dyDescent="0.25">
      <c r="C582" s="21"/>
      <c r="D582" s="21"/>
      <c r="E582" s="21"/>
      <c r="F582" s="21"/>
      <c r="G582" s="21"/>
      <c r="H582" s="21"/>
      <c r="I582" s="21"/>
      <c r="J582" s="21"/>
      <c r="K582" s="21"/>
      <c r="L582" s="21"/>
      <c r="M582" s="21"/>
      <c r="N582" s="21"/>
      <c r="O582" s="21"/>
      <c r="P582" s="21"/>
      <c r="Q582" s="21"/>
      <c r="R582" s="21"/>
      <c r="S582" s="21"/>
      <c r="T582" s="21"/>
    </row>
    <row r="583" spans="3:20" ht="12.5" x14ac:dyDescent="0.25">
      <c r="C583" s="21"/>
      <c r="D583" s="21"/>
      <c r="E583" s="21"/>
      <c r="F583" s="21"/>
      <c r="G583" s="21"/>
      <c r="H583" s="21"/>
      <c r="I583" s="21"/>
      <c r="J583" s="21"/>
      <c r="K583" s="21"/>
      <c r="L583" s="21"/>
      <c r="M583" s="21"/>
      <c r="N583" s="21"/>
      <c r="O583" s="21"/>
      <c r="P583" s="21"/>
      <c r="Q583" s="21"/>
      <c r="R583" s="21"/>
      <c r="S583" s="21"/>
      <c r="T583" s="21"/>
    </row>
    <row r="584" spans="3:20" ht="12.5" x14ac:dyDescent="0.25">
      <c r="C584" s="21"/>
      <c r="D584" s="21"/>
      <c r="E584" s="21"/>
      <c r="F584" s="21"/>
      <c r="G584" s="21"/>
      <c r="H584" s="21"/>
      <c r="I584" s="21"/>
      <c r="J584" s="21"/>
      <c r="K584" s="21"/>
      <c r="L584" s="21"/>
      <c r="M584" s="21"/>
      <c r="N584" s="21"/>
      <c r="O584" s="21"/>
      <c r="P584" s="21"/>
      <c r="Q584" s="21"/>
      <c r="R584" s="21"/>
      <c r="S584" s="21"/>
      <c r="T584" s="21"/>
    </row>
    <row r="585" spans="3:20" ht="12.5" x14ac:dyDescent="0.25">
      <c r="C585" s="21"/>
      <c r="D585" s="21"/>
      <c r="E585" s="21"/>
      <c r="F585" s="21"/>
      <c r="G585" s="21"/>
      <c r="H585" s="21"/>
      <c r="I585" s="21"/>
      <c r="J585" s="21"/>
      <c r="K585" s="21"/>
      <c r="L585" s="21"/>
      <c r="M585" s="21"/>
      <c r="N585" s="21"/>
      <c r="O585" s="21"/>
      <c r="P585" s="21"/>
      <c r="Q585" s="21"/>
      <c r="R585" s="21"/>
      <c r="S585" s="21"/>
      <c r="T585" s="21"/>
    </row>
    <row r="586" spans="3:20" ht="12.5" x14ac:dyDescent="0.25">
      <c r="C586" s="21"/>
      <c r="D586" s="21"/>
      <c r="E586" s="21"/>
      <c r="F586" s="21"/>
      <c r="G586" s="21"/>
      <c r="H586" s="21"/>
      <c r="I586" s="21"/>
      <c r="J586" s="21"/>
      <c r="K586" s="21"/>
      <c r="L586" s="21"/>
      <c r="M586" s="21"/>
      <c r="N586" s="21"/>
      <c r="O586" s="21"/>
      <c r="P586" s="21"/>
      <c r="Q586" s="21"/>
      <c r="R586" s="21"/>
      <c r="S586" s="21"/>
      <c r="T586" s="21"/>
    </row>
    <row r="587" spans="3:20" ht="12.5" x14ac:dyDescent="0.25">
      <c r="C587" s="21"/>
      <c r="D587" s="21"/>
      <c r="E587" s="21"/>
      <c r="F587" s="21"/>
      <c r="G587" s="21"/>
      <c r="H587" s="21"/>
      <c r="I587" s="21"/>
      <c r="J587" s="21"/>
      <c r="K587" s="21"/>
      <c r="L587" s="21"/>
      <c r="M587" s="21"/>
      <c r="N587" s="21"/>
      <c r="O587" s="21"/>
      <c r="P587" s="21"/>
      <c r="Q587" s="21"/>
      <c r="R587" s="21"/>
      <c r="S587" s="21"/>
      <c r="T587" s="21"/>
    </row>
    <row r="588" spans="3:20" ht="12.5" x14ac:dyDescent="0.25">
      <c r="C588" s="21"/>
      <c r="D588" s="21"/>
      <c r="E588" s="21"/>
      <c r="F588" s="21"/>
      <c r="G588" s="21"/>
      <c r="H588" s="21"/>
      <c r="I588" s="21"/>
      <c r="J588" s="21"/>
      <c r="K588" s="21"/>
      <c r="L588" s="21"/>
      <c r="M588" s="21"/>
      <c r="N588" s="21"/>
      <c r="O588" s="21"/>
      <c r="P588" s="21"/>
      <c r="Q588" s="21"/>
      <c r="R588" s="21"/>
      <c r="S588" s="21"/>
      <c r="T588" s="21"/>
    </row>
    <row r="589" spans="3:20" ht="12.5" x14ac:dyDescent="0.25">
      <c r="C589" s="21"/>
      <c r="D589" s="21"/>
      <c r="E589" s="21"/>
      <c r="F589" s="21"/>
      <c r="G589" s="21"/>
      <c r="H589" s="21"/>
      <c r="I589" s="21"/>
      <c r="J589" s="21"/>
      <c r="K589" s="21"/>
      <c r="L589" s="21"/>
      <c r="M589" s="21"/>
      <c r="N589" s="21"/>
      <c r="O589" s="21"/>
      <c r="P589" s="21"/>
      <c r="Q589" s="21"/>
      <c r="R589" s="21"/>
      <c r="S589" s="21"/>
      <c r="T589" s="21"/>
    </row>
    <row r="590" spans="3:20" ht="12.5" x14ac:dyDescent="0.25">
      <c r="C590" s="21"/>
      <c r="D590" s="21"/>
      <c r="E590" s="21"/>
      <c r="F590" s="21"/>
      <c r="G590" s="21"/>
      <c r="H590" s="21"/>
      <c r="I590" s="21"/>
      <c r="J590" s="21"/>
      <c r="K590" s="21"/>
      <c r="L590" s="21"/>
      <c r="M590" s="21"/>
      <c r="N590" s="21"/>
      <c r="O590" s="21"/>
      <c r="P590" s="21"/>
      <c r="Q590" s="21"/>
      <c r="R590" s="21"/>
      <c r="S590" s="21"/>
      <c r="T590" s="21"/>
    </row>
    <row r="591" spans="3:20" ht="12.5" x14ac:dyDescent="0.25">
      <c r="C591" s="21"/>
      <c r="D591" s="21"/>
      <c r="E591" s="21"/>
      <c r="F591" s="21"/>
      <c r="G591" s="21"/>
      <c r="H591" s="21"/>
      <c r="I591" s="21"/>
      <c r="J591" s="21"/>
      <c r="K591" s="21"/>
      <c r="L591" s="21"/>
      <c r="M591" s="21"/>
      <c r="N591" s="21"/>
      <c r="O591" s="21"/>
      <c r="P591" s="21"/>
      <c r="Q591" s="21"/>
      <c r="R591" s="21"/>
      <c r="S591" s="21"/>
      <c r="T591" s="21"/>
    </row>
    <row r="592" spans="3:20" ht="12.5" x14ac:dyDescent="0.25">
      <c r="C592" s="21"/>
      <c r="D592" s="21"/>
      <c r="E592" s="21"/>
      <c r="F592" s="21"/>
      <c r="G592" s="21"/>
      <c r="H592" s="21"/>
      <c r="I592" s="21"/>
      <c r="J592" s="21"/>
      <c r="K592" s="21"/>
      <c r="L592" s="21"/>
      <c r="M592" s="21"/>
      <c r="N592" s="21"/>
      <c r="O592" s="21"/>
      <c r="P592" s="21"/>
      <c r="Q592" s="21"/>
      <c r="R592" s="21"/>
      <c r="S592" s="21"/>
      <c r="T592" s="21"/>
    </row>
    <row r="593" spans="3:20" ht="12.5" x14ac:dyDescent="0.25">
      <c r="C593" s="21"/>
      <c r="D593" s="21"/>
      <c r="E593" s="21"/>
      <c r="F593" s="21"/>
      <c r="G593" s="21"/>
      <c r="H593" s="21"/>
      <c r="I593" s="21"/>
      <c r="J593" s="21"/>
      <c r="K593" s="21"/>
      <c r="L593" s="21"/>
      <c r="M593" s="21"/>
      <c r="N593" s="21"/>
      <c r="O593" s="21"/>
      <c r="P593" s="21"/>
      <c r="Q593" s="21"/>
      <c r="R593" s="21"/>
      <c r="S593" s="21"/>
      <c r="T593" s="21"/>
    </row>
    <row r="594" spans="3:20" ht="12.5" x14ac:dyDescent="0.25">
      <c r="C594" s="21"/>
      <c r="D594" s="21"/>
      <c r="E594" s="21"/>
      <c r="F594" s="21"/>
      <c r="G594" s="21"/>
      <c r="H594" s="21"/>
      <c r="I594" s="21"/>
      <c r="J594" s="21"/>
      <c r="K594" s="21"/>
      <c r="L594" s="21"/>
      <c r="M594" s="21"/>
      <c r="N594" s="21"/>
      <c r="O594" s="21"/>
      <c r="P594" s="21"/>
      <c r="Q594" s="21"/>
      <c r="R594" s="21"/>
      <c r="S594" s="21"/>
      <c r="T594" s="21"/>
    </row>
    <row r="595" spans="3:20" ht="12.5" x14ac:dyDescent="0.25">
      <c r="C595" s="21"/>
      <c r="D595" s="21"/>
      <c r="E595" s="21"/>
      <c r="F595" s="21"/>
      <c r="G595" s="21"/>
      <c r="H595" s="21"/>
      <c r="I595" s="21"/>
      <c r="J595" s="21"/>
      <c r="K595" s="21"/>
      <c r="L595" s="21"/>
      <c r="M595" s="21"/>
      <c r="N595" s="21"/>
      <c r="O595" s="21"/>
      <c r="P595" s="21"/>
      <c r="Q595" s="21"/>
      <c r="R595" s="21"/>
      <c r="S595" s="21"/>
      <c r="T595" s="21"/>
    </row>
    <row r="596" spans="3:20" ht="12.5" x14ac:dyDescent="0.25">
      <c r="C596" s="21"/>
      <c r="D596" s="21"/>
      <c r="E596" s="21"/>
      <c r="F596" s="21"/>
      <c r="G596" s="21"/>
      <c r="H596" s="21"/>
      <c r="I596" s="21"/>
      <c r="J596" s="21"/>
      <c r="K596" s="21"/>
      <c r="L596" s="21"/>
      <c r="M596" s="21"/>
      <c r="N596" s="21"/>
      <c r="O596" s="21"/>
      <c r="P596" s="21"/>
      <c r="Q596" s="21"/>
      <c r="R596" s="21"/>
      <c r="S596" s="21"/>
      <c r="T596" s="21"/>
    </row>
    <row r="597" spans="3:20" ht="12.5" x14ac:dyDescent="0.25">
      <c r="C597" s="21"/>
      <c r="D597" s="21"/>
      <c r="E597" s="21"/>
      <c r="F597" s="21"/>
      <c r="G597" s="21"/>
      <c r="H597" s="21"/>
      <c r="I597" s="21"/>
      <c r="J597" s="21"/>
      <c r="K597" s="21"/>
      <c r="L597" s="21"/>
      <c r="M597" s="21"/>
      <c r="N597" s="21"/>
      <c r="O597" s="21"/>
      <c r="P597" s="21"/>
      <c r="Q597" s="21"/>
      <c r="R597" s="21"/>
      <c r="S597" s="21"/>
      <c r="T597" s="21"/>
    </row>
    <row r="598" spans="3:20" ht="12.5" x14ac:dyDescent="0.25">
      <c r="C598" s="21"/>
      <c r="D598" s="21"/>
      <c r="E598" s="21"/>
      <c r="F598" s="21"/>
      <c r="G598" s="21"/>
      <c r="H598" s="21"/>
      <c r="I598" s="21"/>
      <c r="J598" s="21"/>
      <c r="K598" s="21"/>
      <c r="L598" s="21"/>
      <c r="M598" s="21"/>
      <c r="N598" s="21"/>
      <c r="O598" s="21"/>
      <c r="P598" s="21"/>
      <c r="Q598" s="21"/>
      <c r="R598" s="21"/>
      <c r="S598" s="21"/>
      <c r="T598" s="21"/>
    </row>
    <row r="599" spans="3:20" ht="12.5" x14ac:dyDescent="0.25">
      <c r="C599" s="21"/>
      <c r="D599" s="21"/>
      <c r="E599" s="21"/>
      <c r="F599" s="21"/>
      <c r="G599" s="21"/>
      <c r="H599" s="21"/>
      <c r="I599" s="21"/>
      <c r="J599" s="21"/>
      <c r="K599" s="21"/>
      <c r="L599" s="21"/>
      <c r="M599" s="21"/>
      <c r="N599" s="21"/>
      <c r="O599" s="21"/>
      <c r="P599" s="21"/>
      <c r="Q599" s="21"/>
      <c r="R599" s="21"/>
      <c r="S599" s="21"/>
      <c r="T599" s="21"/>
    </row>
    <row r="600" spans="3:20" ht="12.5" x14ac:dyDescent="0.25">
      <c r="C600" s="21"/>
      <c r="D600" s="21"/>
      <c r="E600" s="21"/>
      <c r="F600" s="21"/>
      <c r="G600" s="21"/>
      <c r="H600" s="21"/>
      <c r="I600" s="21"/>
      <c r="J600" s="21"/>
      <c r="K600" s="21"/>
      <c r="L600" s="21"/>
      <c r="M600" s="21"/>
      <c r="N600" s="21"/>
      <c r="O600" s="21"/>
      <c r="P600" s="21"/>
      <c r="Q600" s="21"/>
      <c r="R600" s="21"/>
      <c r="S600" s="21"/>
      <c r="T600" s="21"/>
    </row>
    <row r="601" spans="3:20" ht="12.5" x14ac:dyDescent="0.25">
      <c r="C601" s="21"/>
      <c r="D601" s="21"/>
      <c r="E601" s="21"/>
      <c r="F601" s="21"/>
      <c r="G601" s="21"/>
      <c r="H601" s="21"/>
      <c r="I601" s="21"/>
      <c r="J601" s="21"/>
      <c r="K601" s="21"/>
      <c r="L601" s="21"/>
      <c r="M601" s="21"/>
      <c r="N601" s="21"/>
      <c r="O601" s="21"/>
      <c r="P601" s="21"/>
      <c r="Q601" s="21"/>
      <c r="R601" s="21"/>
      <c r="S601" s="21"/>
      <c r="T601" s="21"/>
    </row>
    <row r="602" spans="3:20" ht="12.5" x14ac:dyDescent="0.25">
      <c r="C602" s="21"/>
      <c r="D602" s="21"/>
      <c r="E602" s="21"/>
      <c r="F602" s="21"/>
      <c r="G602" s="21"/>
      <c r="H602" s="21"/>
      <c r="I602" s="21"/>
      <c r="J602" s="21"/>
      <c r="K602" s="21"/>
      <c r="L602" s="21"/>
      <c r="M602" s="21"/>
      <c r="N602" s="21"/>
      <c r="O602" s="21"/>
      <c r="P602" s="21"/>
      <c r="Q602" s="21"/>
      <c r="R602" s="21"/>
      <c r="S602" s="21"/>
      <c r="T602" s="21"/>
    </row>
    <row r="603" spans="3:20" ht="12.5" x14ac:dyDescent="0.25">
      <c r="C603" s="21"/>
      <c r="D603" s="21"/>
      <c r="E603" s="21"/>
      <c r="F603" s="21"/>
      <c r="G603" s="21"/>
      <c r="H603" s="21"/>
      <c r="I603" s="21"/>
      <c r="J603" s="21"/>
      <c r="K603" s="21"/>
      <c r="L603" s="21"/>
      <c r="M603" s="21"/>
      <c r="N603" s="21"/>
      <c r="O603" s="21"/>
      <c r="P603" s="21"/>
      <c r="Q603" s="21"/>
      <c r="R603" s="21"/>
      <c r="S603" s="21"/>
      <c r="T603" s="21"/>
    </row>
    <row r="604" spans="3:20" ht="12.5" x14ac:dyDescent="0.25">
      <c r="C604" s="21"/>
      <c r="D604" s="21"/>
      <c r="E604" s="21"/>
      <c r="F604" s="21"/>
      <c r="G604" s="21"/>
      <c r="H604" s="21"/>
      <c r="I604" s="21"/>
      <c r="J604" s="21"/>
      <c r="K604" s="21"/>
      <c r="L604" s="21"/>
      <c r="M604" s="21"/>
      <c r="N604" s="21"/>
      <c r="O604" s="21"/>
      <c r="P604" s="21"/>
      <c r="Q604" s="21"/>
      <c r="R604" s="21"/>
      <c r="S604" s="21"/>
      <c r="T604" s="21"/>
    </row>
    <row r="605" spans="3:20" ht="12.5" x14ac:dyDescent="0.25">
      <c r="C605" s="21"/>
      <c r="D605" s="21"/>
      <c r="E605" s="21"/>
      <c r="F605" s="21"/>
      <c r="G605" s="21"/>
      <c r="H605" s="21"/>
      <c r="I605" s="21"/>
      <c r="J605" s="21"/>
      <c r="K605" s="21"/>
      <c r="L605" s="21"/>
      <c r="M605" s="21"/>
      <c r="N605" s="21"/>
      <c r="O605" s="21"/>
      <c r="P605" s="21"/>
      <c r="Q605" s="21"/>
      <c r="R605" s="21"/>
      <c r="S605" s="21"/>
      <c r="T605" s="21"/>
    </row>
    <row r="606" spans="3:20" ht="12.5" x14ac:dyDescent="0.25">
      <c r="C606" s="21"/>
      <c r="D606" s="21"/>
      <c r="E606" s="21"/>
      <c r="F606" s="21"/>
      <c r="G606" s="21"/>
      <c r="H606" s="21"/>
      <c r="I606" s="21"/>
      <c r="J606" s="21"/>
      <c r="K606" s="21"/>
      <c r="L606" s="21"/>
      <c r="M606" s="21"/>
      <c r="N606" s="21"/>
      <c r="O606" s="21"/>
      <c r="P606" s="21"/>
      <c r="Q606" s="21"/>
      <c r="R606" s="21"/>
      <c r="S606" s="21"/>
      <c r="T606" s="21"/>
    </row>
    <row r="607" spans="3:20" ht="12.5" x14ac:dyDescent="0.25">
      <c r="C607" s="21"/>
      <c r="D607" s="21"/>
      <c r="E607" s="21"/>
      <c r="F607" s="21"/>
      <c r="G607" s="21"/>
      <c r="H607" s="21"/>
      <c r="I607" s="21"/>
      <c r="J607" s="21"/>
      <c r="K607" s="21"/>
      <c r="L607" s="21"/>
      <c r="M607" s="21"/>
      <c r="N607" s="21"/>
      <c r="O607" s="21"/>
      <c r="P607" s="21"/>
      <c r="Q607" s="21"/>
      <c r="R607" s="21"/>
      <c r="S607" s="21"/>
      <c r="T607" s="21"/>
    </row>
    <row r="608" spans="3:20" ht="12.5" x14ac:dyDescent="0.25">
      <c r="C608" s="21"/>
      <c r="D608" s="21"/>
      <c r="E608" s="21"/>
      <c r="F608" s="21"/>
      <c r="G608" s="21"/>
      <c r="H608" s="21"/>
      <c r="I608" s="21"/>
      <c r="J608" s="21"/>
      <c r="K608" s="21"/>
      <c r="L608" s="21"/>
      <c r="M608" s="21"/>
      <c r="N608" s="21"/>
      <c r="O608" s="21"/>
      <c r="P608" s="21"/>
      <c r="Q608" s="21"/>
      <c r="R608" s="21"/>
      <c r="S608" s="21"/>
      <c r="T608" s="21"/>
    </row>
    <row r="609" spans="3:20" ht="12.5" x14ac:dyDescent="0.25">
      <c r="C609" s="21"/>
      <c r="D609" s="21"/>
      <c r="E609" s="21"/>
      <c r="F609" s="21"/>
      <c r="G609" s="21"/>
      <c r="H609" s="21"/>
      <c r="I609" s="21"/>
      <c r="J609" s="21"/>
      <c r="K609" s="21"/>
      <c r="L609" s="21"/>
      <c r="M609" s="21"/>
      <c r="N609" s="21"/>
      <c r="O609" s="21"/>
      <c r="P609" s="21"/>
      <c r="Q609" s="21"/>
      <c r="R609" s="21"/>
      <c r="S609" s="21"/>
      <c r="T609" s="21"/>
    </row>
    <row r="610" spans="3:20" ht="12.5" x14ac:dyDescent="0.25">
      <c r="C610" s="21"/>
      <c r="D610" s="21"/>
      <c r="E610" s="21"/>
      <c r="F610" s="21"/>
      <c r="G610" s="21"/>
      <c r="H610" s="21"/>
      <c r="I610" s="21"/>
      <c r="J610" s="21"/>
      <c r="K610" s="21"/>
      <c r="L610" s="21"/>
      <c r="M610" s="21"/>
      <c r="N610" s="21"/>
      <c r="O610" s="21"/>
      <c r="P610" s="21"/>
      <c r="Q610" s="21"/>
      <c r="R610" s="21"/>
      <c r="S610" s="21"/>
      <c r="T610" s="21"/>
    </row>
    <row r="611" spans="3:20" ht="12.5" x14ac:dyDescent="0.25">
      <c r="C611" s="21"/>
      <c r="D611" s="21"/>
      <c r="E611" s="21"/>
      <c r="F611" s="21"/>
      <c r="G611" s="21"/>
      <c r="H611" s="21"/>
      <c r="I611" s="21"/>
      <c r="J611" s="21"/>
      <c r="K611" s="21"/>
      <c r="L611" s="21"/>
      <c r="M611" s="21"/>
      <c r="N611" s="21"/>
      <c r="O611" s="21"/>
      <c r="P611" s="21"/>
      <c r="Q611" s="21"/>
      <c r="R611" s="21"/>
      <c r="S611" s="21"/>
      <c r="T611" s="21"/>
    </row>
    <row r="612" spans="3:20" ht="12.5" x14ac:dyDescent="0.25">
      <c r="C612" s="21"/>
      <c r="D612" s="21"/>
      <c r="E612" s="21"/>
      <c r="F612" s="21"/>
      <c r="G612" s="21"/>
      <c r="H612" s="21"/>
      <c r="I612" s="21"/>
      <c r="J612" s="21"/>
      <c r="K612" s="21"/>
      <c r="L612" s="21"/>
      <c r="M612" s="21"/>
      <c r="N612" s="21"/>
      <c r="O612" s="21"/>
      <c r="P612" s="21"/>
      <c r="Q612" s="21"/>
      <c r="R612" s="21"/>
      <c r="S612" s="21"/>
      <c r="T612" s="21"/>
    </row>
    <row r="613" spans="3:20" ht="12.5" x14ac:dyDescent="0.25">
      <c r="C613" s="21"/>
      <c r="D613" s="21"/>
      <c r="E613" s="21"/>
      <c r="F613" s="21"/>
      <c r="G613" s="21"/>
      <c r="H613" s="21"/>
      <c r="I613" s="21"/>
      <c r="J613" s="21"/>
      <c r="K613" s="21"/>
      <c r="L613" s="21"/>
      <c r="M613" s="21"/>
      <c r="N613" s="21"/>
      <c r="O613" s="21"/>
      <c r="P613" s="21"/>
      <c r="Q613" s="21"/>
      <c r="R613" s="21"/>
      <c r="S613" s="21"/>
      <c r="T613" s="21"/>
    </row>
    <row r="614" spans="3:20" ht="12.5" x14ac:dyDescent="0.25">
      <c r="C614" s="21"/>
      <c r="D614" s="21"/>
      <c r="E614" s="21"/>
      <c r="F614" s="21"/>
      <c r="G614" s="21"/>
      <c r="H614" s="21"/>
      <c r="I614" s="21"/>
      <c r="J614" s="21"/>
      <c r="K614" s="21"/>
      <c r="L614" s="21"/>
      <c r="M614" s="21"/>
      <c r="N614" s="21"/>
      <c r="O614" s="21"/>
      <c r="P614" s="21"/>
      <c r="Q614" s="21"/>
      <c r="R614" s="21"/>
      <c r="S614" s="21"/>
      <c r="T614" s="21"/>
    </row>
    <row r="615" spans="3:20" ht="12.5" x14ac:dyDescent="0.25">
      <c r="C615" s="21"/>
      <c r="D615" s="21"/>
      <c r="E615" s="21"/>
      <c r="F615" s="21"/>
      <c r="G615" s="21"/>
      <c r="H615" s="21"/>
      <c r="I615" s="21"/>
      <c r="J615" s="21"/>
      <c r="K615" s="21"/>
      <c r="L615" s="21"/>
      <c r="M615" s="21"/>
      <c r="N615" s="21"/>
      <c r="O615" s="21"/>
      <c r="P615" s="21"/>
      <c r="Q615" s="21"/>
      <c r="R615" s="21"/>
      <c r="S615" s="21"/>
      <c r="T615" s="21"/>
    </row>
    <row r="616" spans="3:20" ht="12.5" x14ac:dyDescent="0.25">
      <c r="C616" s="21"/>
      <c r="D616" s="21"/>
      <c r="E616" s="21"/>
      <c r="F616" s="21"/>
      <c r="G616" s="21"/>
      <c r="H616" s="21"/>
      <c r="I616" s="21"/>
      <c r="J616" s="21"/>
      <c r="K616" s="21"/>
      <c r="L616" s="21"/>
      <c r="M616" s="21"/>
      <c r="N616" s="21"/>
      <c r="O616" s="21"/>
      <c r="P616" s="21"/>
      <c r="Q616" s="21"/>
      <c r="R616" s="21"/>
      <c r="S616" s="21"/>
      <c r="T616" s="21"/>
    </row>
    <row r="617" spans="3:20" ht="12.5" x14ac:dyDescent="0.25">
      <c r="C617" s="21"/>
      <c r="D617" s="21"/>
      <c r="E617" s="21"/>
      <c r="F617" s="21"/>
      <c r="G617" s="21"/>
      <c r="H617" s="21"/>
      <c r="I617" s="21"/>
      <c r="J617" s="21"/>
      <c r="K617" s="21"/>
      <c r="L617" s="21"/>
      <c r="M617" s="21"/>
      <c r="N617" s="21"/>
      <c r="O617" s="21"/>
      <c r="P617" s="21"/>
      <c r="Q617" s="21"/>
      <c r="R617" s="21"/>
      <c r="S617" s="21"/>
      <c r="T617" s="21"/>
    </row>
    <row r="618" spans="3:20" ht="12.5" x14ac:dyDescent="0.25">
      <c r="C618" s="21"/>
      <c r="D618" s="21"/>
      <c r="E618" s="21"/>
      <c r="F618" s="21"/>
      <c r="G618" s="21"/>
      <c r="H618" s="21"/>
      <c r="I618" s="21"/>
      <c r="J618" s="21"/>
      <c r="K618" s="21"/>
      <c r="L618" s="21"/>
      <c r="M618" s="21"/>
      <c r="N618" s="21"/>
      <c r="O618" s="21"/>
      <c r="P618" s="21"/>
      <c r="Q618" s="21"/>
      <c r="R618" s="21"/>
      <c r="S618" s="21"/>
      <c r="T618" s="21"/>
    </row>
    <row r="619" spans="3:20" ht="12.5" x14ac:dyDescent="0.25">
      <c r="C619" s="21"/>
      <c r="D619" s="21"/>
      <c r="E619" s="21"/>
      <c r="F619" s="21"/>
      <c r="G619" s="21"/>
      <c r="H619" s="21"/>
      <c r="I619" s="21"/>
      <c r="J619" s="21"/>
      <c r="K619" s="21"/>
      <c r="L619" s="21"/>
      <c r="M619" s="21"/>
      <c r="N619" s="21"/>
      <c r="O619" s="21"/>
      <c r="P619" s="21"/>
      <c r="Q619" s="21"/>
      <c r="R619" s="21"/>
      <c r="S619" s="21"/>
      <c r="T619" s="21"/>
    </row>
    <row r="620" spans="3:20" ht="12.5" x14ac:dyDescent="0.25">
      <c r="C620" s="21"/>
      <c r="D620" s="21"/>
      <c r="E620" s="21"/>
      <c r="F620" s="21"/>
      <c r="G620" s="21"/>
      <c r="H620" s="21"/>
      <c r="I620" s="21"/>
      <c r="J620" s="21"/>
      <c r="K620" s="21"/>
      <c r="L620" s="21"/>
      <c r="M620" s="21"/>
      <c r="N620" s="21"/>
      <c r="O620" s="21"/>
      <c r="P620" s="21"/>
      <c r="Q620" s="21"/>
      <c r="R620" s="21"/>
      <c r="S620" s="21"/>
      <c r="T620" s="21"/>
    </row>
    <row r="621" spans="3:20" ht="12.5" x14ac:dyDescent="0.25">
      <c r="C621" s="21"/>
      <c r="D621" s="21"/>
      <c r="E621" s="21"/>
      <c r="F621" s="21"/>
      <c r="G621" s="21"/>
      <c r="H621" s="21"/>
      <c r="I621" s="21"/>
      <c r="J621" s="21"/>
      <c r="K621" s="21"/>
      <c r="L621" s="21"/>
      <c r="M621" s="21"/>
      <c r="N621" s="21"/>
      <c r="O621" s="21"/>
      <c r="P621" s="21"/>
      <c r="Q621" s="21"/>
      <c r="R621" s="21"/>
      <c r="S621" s="21"/>
      <c r="T621" s="21"/>
    </row>
    <row r="622" spans="3:20" ht="12.5" x14ac:dyDescent="0.25">
      <c r="C622" s="21"/>
      <c r="D622" s="21"/>
      <c r="E622" s="21"/>
      <c r="F622" s="21"/>
      <c r="G622" s="21"/>
      <c r="H622" s="21"/>
      <c r="I622" s="21"/>
      <c r="J622" s="21"/>
      <c r="K622" s="21"/>
      <c r="L622" s="21"/>
      <c r="M622" s="21"/>
      <c r="N622" s="21"/>
      <c r="O622" s="21"/>
      <c r="P622" s="21"/>
      <c r="Q622" s="21"/>
      <c r="R622" s="21"/>
      <c r="S622" s="21"/>
      <c r="T622" s="21"/>
    </row>
    <row r="623" spans="3:20" ht="12.5" x14ac:dyDescent="0.25">
      <c r="C623" s="21"/>
      <c r="D623" s="21"/>
      <c r="E623" s="21"/>
      <c r="F623" s="21"/>
      <c r="G623" s="21"/>
      <c r="H623" s="21"/>
      <c r="I623" s="21"/>
      <c r="J623" s="21"/>
      <c r="K623" s="21"/>
      <c r="L623" s="21"/>
      <c r="M623" s="21"/>
      <c r="N623" s="21"/>
      <c r="O623" s="21"/>
      <c r="P623" s="21"/>
      <c r="Q623" s="21"/>
      <c r="R623" s="21"/>
      <c r="S623" s="21"/>
      <c r="T623" s="21"/>
    </row>
    <row r="624" spans="3:20" ht="12.5" x14ac:dyDescent="0.25">
      <c r="C624" s="21"/>
      <c r="D624" s="21"/>
      <c r="E624" s="21"/>
      <c r="F624" s="21"/>
      <c r="G624" s="21"/>
      <c r="H624" s="21"/>
      <c r="I624" s="21"/>
      <c r="J624" s="21"/>
      <c r="K624" s="21"/>
      <c r="L624" s="21"/>
      <c r="M624" s="21"/>
      <c r="N624" s="21"/>
      <c r="O624" s="21"/>
      <c r="P624" s="21"/>
      <c r="Q624" s="21"/>
      <c r="R624" s="21"/>
      <c r="S624" s="21"/>
      <c r="T624" s="21"/>
    </row>
    <row r="625" spans="3:20" ht="12.5" x14ac:dyDescent="0.25">
      <c r="C625" s="21"/>
      <c r="D625" s="21"/>
      <c r="E625" s="21"/>
      <c r="F625" s="21"/>
      <c r="G625" s="21"/>
      <c r="H625" s="21"/>
      <c r="I625" s="21"/>
      <c r="J625" s="21"/>
      <c r="K625" s="21"/>
      <c r="L625" s="21"/>
      <c r="M625" s="21"/>
      <c r="N625" s="21"/>
      <c r="O625" s="21"/>
      <c r="P625" s="21"/>
      <c r="Q625" s="21"/>
      <c r="R625" s="21"/>
      <c r="S625" s="21"/>
      <c r="T625" s="21"/>
    </row>
    <row r="626" spans="3:20" ht="12.5" x14ac:dyDescent="0.25">
      <c r="C626" s="21"/>
      <c r="D626" s="21"/>
      <c r="E626" s="21"/>
      <c r="F626" s="21"/>
      <c r="G626" s="21"/>
      <c r="H626" s="21"/>
      <c r="I626" s="21"/>
      <c r="J626" s="21"/>
      <c r="K626" s="21"/>
      <c r="L626" s="21"/>
      <c r="M626" s="21"/>
      <c r="N626" s="21"/>
      <c r="O626" s="21"/>
      <c r="P626" s="21"/>
      <c r="Q626" s="21"/>
      <c r="R626" s="21"/>
      <c r="S626" s="21"/>
      <c r="T626" s="21"/>
    </row>
    <row r="627" spans="3:20" ht="12.5" x14ac:dyDescent="0.25">
      <c r="C627" s="21"/>
      <c r="D627" s="21"/>
      <c r="E627" s="21"/>
      <c r="F627" s="21"/>
      <c r="G627" s="21"/>
      <c r="H627" s="21"/>
      <c r="I627" s="21"/>
      <c r="J627" s="21"/>
      <c r="K627" s="21"/>
      <c r="L627" s="21"/>
      <c r="M627" s="21"/>
      <c r="N627" s="21"/>
      <c r="O627" s="21"/>
      <c r="P627" s="21"/>
      <c r="Q627" s="21"/>
      <c r="R627" s="21"/>
      <c r="S627" s="21"/>
      <c r="T627" s="21"/>
    </row>
    <row r="628" spans="3:20" ht="12.5" x14ac:dyDescent="0.25">
      <c r="C628" s="21"/>
      <c r="D628" s="21"/>
      <c r="E628" s="21"/>
      <c r="F628" s="21"/>
      <c r="G628" s="21"/>
      <c r="H628" s="21"/>
      <c r="I628" s="21"/>
      <c r="J628" s="21"/>
      <c r="K628" s="21"/>
      <c r="L628" s="21"/>
      <c r="M628" s="21"/>
      <c r="N628" s="21"/>
      <c r="O628" s="21"/>
      <c r="P628" s="21"/>
      <c r="Q628" s="21"/>
      <c r="R628" s="21"/>
      <c r="S628" s="21"/>
      <c r="T628" s="21"/>
    </row>
    <row r="629" spans="3:20" ht="12.5" x14ac:dyDescent="0.25">
      <c r="C629" s="21"/>
      <c r="D629" s="21"/>
      <c r="E629" s="21"/>
      <c r="F629" s="21"/>
      <c r="G629" s="21"/>
      <c r="H629" s="21"/>
      <c r="I629" s="21"/>
      <c r="J629" s="21"/>
      <c r="K629" s="21"/>
      <c r="L629" s="21"/>
      <c r="M629" s="21"/>
      <c r="N629" s="21"/>
      <c r="O629" s="21"/>
      <c r="P629" s="21"/>
      <c r="Q629" s="21"/>
      <c r="R629" s="21"/>
      <c r="S629" s="21"/>
      <c r="T629" s="21"/>
    </row>
    <row r="630" spans="3:20" ht="12.5" x14ac:dyDescent="0.25">
      <c r="C630" s="21"/>
      <c r="D630" s="21"/>
      <c r="E630" s="21"/>
      <c r="F630" s="21"/>
      <c r="G630" s="21"/>
      <c r="H630" s="21"/>
      <c r="I630" s="21"/>
      <c r="J630" s="21"/>
      <c r="K630" s="21"/>
      <c r="L630" s="21"/>
      <c r="M630" s="21"/>
      <c r="N630" s="21"/>
      <c r="O630" s="21"/>
      <c r="P630" s="21"/>
      <c r="Q630" s="21"/>
      <c r="R630" s="21"/>
      <c r="S630" s="21"/>
      <c r="T630" s="21"/>
    </row>
    <row r="631" spans="3:20" ht="12.5" x14ac:dyDescent="0.25">
      <c r="C631" s="21"/>
      <c r="D631" s="21"/>
      <c r="E631" s="21"/>
      <c r="F631" s="21"/>
      <c r="G631" s="21"/>
      <c r="H631" s="21"/>
      <c r="I631" s="21"/>
      <c r="J631" s="21"/>
      <c r="K631" s="21"/>
      <c r="L631" s="21"/>
      <c r="M631" s="21"/>
      <c r="N631" s="21"/>
      <c r="O631" s="21"/>
      <c r="P631" s="21"/>
      <c r="Q631" s="21"/>
      <c r="R631" s="21"/>
      <c r="S631" s="21"/>
      <c r="T631" s="21"/>
    </row>
    <row r="632" spans="3:20" ht="12.5" x14ac:dyDescent="0.25">
      <c r="C632" s="21"/>
      <c r="D632" s="21"/>
      <c r="E632" s="21"/>
      <c r="F632" s="21"/>
      <c r="G632" s="21"/>
      <c r="H632" s="21"/>
      <c r="I632" s="21"/>
      <c r="J632" s="21"/>
      <c r="K632" s="21"/>
      <c r="L632" s="21"/>
      <c r="M632" s="21"/>
      <c r="N632" s="21"/>
      <c r="O632" s="21"/>
      <c r="P632" s="21"/>
      <c r="Q632" s="21"/>
      <c r="R632" s="21"/>
      <c r="S632" s="21"/>
      <c r="T632" s="21"/>
    </row>
    <row r="633" spans="3:20" ht="12.5" x14ac:dyDescent="0.25">
      <c r="C633" s="21"/>
      <c r="D633" s="21"/>
      <c r="E633" s="21"/>
      <c r="F633" s="21"/>
      <c r="G633" s="21"/>
      <c r="H633" s="21"/>
      <c r="I633" s="21"/>
      <c r="J633" s="21"/>
      <c r="K633" s="21"/>
      <c r="L633" s="21"/>
      <c r="M633" s="21"/>
      <c r="N633" s="21"/>
      <c r="O633" s="21"/>
      <c r="P633" s="21"/>
      <c r="Q633" s="21"/>
      <c r="R633" s="21"/>
      <c r="S633" s="21"/>
      <c r="T633" s="21"/>
    </row>
    <row r="634" spans="3:20" ht="12.5" x14ac:dyDescent="0.25">
      <c r="C634" s="21"/>
      <c r="D634" s="21"/>
      <c r="E634" s="21"/>
      <c r="F634" s="21"/>
      <c r="G634" s="21"/>
      <c r="H634" s="21"/>
      <c r="I634" s="21"/>
      <c r="J634" s="21"/>
      <c r="K634" s="21"/>
      <c r="L634" s="21"/>
      <c r="M634" s="21"/>
      <c r="N634" s="21"/>
      <c r="O634" s="21"/>
      <c r="P634" s="21"/>
      <c r="Q634" s="21"/>
      <c r="R634" s="21"/>
      <c r="S634" s="21"/>
      <c r="T634" s="21"/>
    </row>
    <row r="635" spans="3:20" ht="12.5" x14ac:dyDescent="0.25">
      <c r="C635" s="21"/>
      <c r="D635" s="21"/>
      <c r="E635" s="21"/>
      <c r="F635" s="21"/>
      <c r="G635" s="21"/>
      <c r="H635" s="21"/>
      <c r="I635" s="21"/>
      <c r="J635" s="21"/>
      <c r="K635" s="21"/>
      <c r="L635" s="21"/>
      <c r="M635" s="21"/>
      <c r="N635" s="21"/>
      <c r="O635" s="21"/>
      <c r="P635" s="21"/>
      <c r="Q635" s="21"/>
      <c r="R635" s="21"/>
      <c r="S635" s="21"/>
      <c r="T635" s="21"/>
    </row>
    <row r="636" spans="3:20" ht="12.5" x14ac:dyDescent="0.25">
      <c r="C636" s="21"/>
      <c r="D636" s="21"/>
      <c r="E636" s="21"/>
      <c r="F636" s="21"/>
      <c r="G636" s="21"/>
      <c r="H636" s="21"/>
      <c r="I636" s="21"/>
      <c r="J636" s="21"/>
      <c r="K636" s="21"/>
      <c r="L636" s="21"/>
      <c r="M636" s="21"/>
      <c r="N636" s="21"/>
      <c r="O636" s="21"/>
      <c r="P636" s="21"/>
      <c r="Q636" s="21"/>
      <c r="R636" s="21"/>
      <c r="S636" s="21"/>
      <c r="T636" s="21"/>
    </row>
    <row r="637" spans="3:20" ht="12.5" x14ac:dyDescent="0.25">
      <c r="C637" s="21"/>
      <c r="D637" s="21"/>
      <c r="E637" s="21"/>
      <c r="F637" s="21"/>
      <c r="G637" s="21"/>
      <c r="H637" s="21"/>
      <c r="I637" s="21"/>
      <c r="J637" s="21"/>
      <c r="K637" s="21"/>
      <c r="L637" s="21"/>
      <c r="M637" s="21"/>
      <c r="N637" s="21"/>
      <c r="O637" s="21"/>
      <c r="P637" s="21"/>
      <c r="Q637" s="21"/>
      <c r="R637" s="21"/>
      <c r="S637" s="21"/>
      <c r="T637" s="21"/>
    </row>
    <row r="638" spans="3:20" ht="12.5" x14ac:dyDescent="0.25">
      <c r="C638" s="21"/>
      <c r="D638" s="21"/>
      <c r="E638" s="21"/>
      <c r="F638" s="21"/>
      <c r="G638" s="21"/>
      <c r="H638" s="21"/>
      <c r="I638" s="21"/>
      <c r="J638" s="21"/>
      <c r="K638" s="21"/>
      <c r="L638" s="21"/>
      <c r="M638" s="21"/>
      <c r="N638" s="21"/>
      <c r="O638" s="21"/>
      <c r="P638" s="21"/>
      <c r="Q638" s="21"/>
      <c r="R638" s="21"/>
      <c r="S638" s="21"/>
      <c r="T638" s="21"/>
    </row>
    <row r="639" spans="3:20" ht="12.5" x14ac:dyDescent="0.25">
      <c r="C639" s="21"/>
      <c r="D639" s="21"/>
      <c r="E639" s="21"/>
      <c r="F639" s="21"/>
      <c r="G639" s="21"/>
      <c r="H639" s="21"/>
      <c r="I639" s="21"/>
      <c r="J639" s="21"/>
      <c r="K639" s="21"/>
      <c r="L639" s="21"/>
      <c r="M639" s="21"/>
      <c r="N639" s="21"/>
      <c r="O639" s="21"/>
      <c r="P639" s="21"/>
      <c r="Q639" s="21"/>
      <c r="R639" s="21"/>
      <c r="S639" s="21"/>
      <c r="T639" s="21"/>
    </row>
    <row r="640" spans="3:20" ht="12.5" x14ac:dyDescent="0.25">
      <c r="C640" s="21"/>
      <c r="D640" s="21"/>
      <c r="E640" s="21"/>
      <c r="F640" s="21"/>
      <c r="G640" s="21"/>
      <c r="H640" s="21"/>
      <c r="I640" s="21"/>
      <c r="J640" s="21"/>
      <c r="K640" s="21"/>
      <c r="L640" s="21"/>
      <c r="M640" s="21"/>
      <c r="N640" s="21"/>
      <c r="O640" s="21"/>
      <c r="P640" s="21"/>
      <c r="Q640" s="21"/>
      <c r="R640" s="21"/>
      <c r="S640" s="21"/>
      <c r="T640" s="21"/>
    </row>
    <row r="641" spans="3:20" ht="12.5" x14ac:dyDescent="0.25">
      <c r="C641" s="21"/>
      <c r="D641" s="21"/>
      <c r="E641" s="21"/>
      <c r="F641" s="21"/>
      <c r="G641" s="21"/>
      <c r="H641" s="21"/>
      <c r="I641" s="21"/>
      <c r="J641" s="21"/>
      <c r="K641" s="21"/>
      <c r="L641" s="21"/>
      <c r="M641" s="21"/>
      <c r="N641" s="21"/>
      <c r="O641" s="21"/>
      <c r="P641" s="21"/>
      <c r="Q641" s="21"/>
      <c r="R641" s="21"/>
      <c r="S641" s="21"/>
      <c r="T641" s="21"/>
    </row>
    <row r="642" spans="3:20" ht="12.5" x14ac:dyDescent="0.25">
      <c r="C642" s="21"/>
      <c r="D642" s="21"/>
      <c r="E642" s="21"/>
      <c r="F642" s="21"/>
      <c r="G642" s="21"/>
      <c r="H642" s="21"/>
      <c r="I642" s="21"/>
      <c r="J642" s="21"/>
      <c r="K642" s="21"/>
      <c r="L642" s="21"/>
      <c r="M642" s="21"/>
      <c r="N642" s="21"/>
      <c r="O642" s="21"/>
      <c r="P642" s="21"/>
      <c r="Q642" s="21"/>
      <c r="R642" s="21"/>
      <c r="S642" s="21"/>
      <c r="T642" s="21"/>
    </row>
    <row r="643" spans="3:20" ht="12.5" x14ac:dyDescent="0.25">
      <c r="C643" s="21"/>
      <c r="D643" s="21"/>
      <c r="E643" s="21"/>
      <c r="F643" s="21"/>
      <c r="G643" s="21"/>
      <c r="H643" s="21"/>
      <c r="I643" s="21"/>
      <c r="J643" s="21"/>
      <c r="K643" s="21"/>
      <c r="L643" s="21"/>
      <c r="M643" s="21"/>
      <c r="N643" s="21"/>
      <c r="O643" s="21"/>
      <c r="P643" s="21"/>
      <c r="Q643" s="21"/>
      <c r="R643" s="21"/>
      <c r="S643" s="21"/>
      <c r="T643" s="21"/>
    </row>
    <row r="644" spans="3:20" ht="12.5" x14ac:dyDescent="0.25">
      <c r="C644" s="21"/>
      <c r="D644" s="21"/>
      <c r="E644" s="21"/>
      <c r="F644" s="21"/>
      <c r="G644" s="21"/>
      <c r="H644" s="21"/>
      <c r="I644" s="21"/>
      <c r="J644" s="21"/>
      <c r="K644" s="21"/>
      <c r="L644" s="21"/>
      <c r="M644" s="21"/>
      <c r="N644" s="21"/>
      <c r="O644" s="21"/>
      <c r="P644" s="21"/>
      <c r="Q644" s="21"/>
      <c r="R644" s="21"/>
      <c r="S644" s="21"/>
      <c r="T644" s="21"/>
    </row>
    <row r="645" spans="3:20" ht="12.5" x14ac:dyDescent="0.25">
      <c r="C645" s="21"/>
      <c r="D645" s="21"/>
      <c r="E645" s="21"/>
      <c r="F645" s="21"/>
      <c r="G645" s="21"/>
      <c r="H645" s="21"/>
      <c r="I645" s="21"/>
      <c r="J645" s="21"/>
      <c r="K645" s="21"/>
      <c r="L645" s="21"/>
      <c r="M645" s="21"/>
      <c r="N645" s="21"/>
      <c r="O645" s="21"/>
      <c r="P645" s="21"/>
      <c r="Q645" s="21"/>
      <c r="R645" s="21"/>
      <c r="S645" s="21"/>
      <c r="T645" s="21"/>
    </row>
    <row r="646" spans="3:20" ht="12.5" x14ac:dyDescent="0.25">
      <c r="C646" s="21"/>
      <c r="D646" s="21"/>
      <c r="E646" s="21"/>
      <c r="F646" s="21"/>
      <c r="G646" s="21"/>
      <c r="H646" s="21"/>
      <c r="I646" s="21"/>
      <c r="J646" s="21"/>
      <c r="K646" s="21"/>
      <c r="L646" s="21"/>
      <c r="M646" s="21"/>
      <c r="N646" s="21"/>
      <c r="O646" s="21"/>
      <c r="P646" s="21"/>
      <c r="Q646" s="21"/>
      <c r="R646" s="21"/>
      <c r="S646" s="21"/>
      <c r="T646" s="21"/>
    </row>
    <row r="647" spans="3:20" ht="12.5" x14ac:dyDescent="0.25">
      <c r="C647" s="21"/>
      <c r="D647" s="21"/>
      <c r="E647" s="21"/>
      <c r="F647" s="21"/>
      <c r="G647" s="21"/>
      <c r="H647" s="21"/>
      <c r="I647" s="21"/>
      <c r="J647" s="21"/>
      <c r="K647" s="21"/>
      <c r="L647" s="21"/>
      <c r="M647" s="21"/>
      <c r="N647" s="21"/>
      <c r="O647" s="21"/>
      <c r="P647" s="21"/>
      <c r="Q647" s="21"/>
      <c r="R647" s="21"/>
      <c r="S647" s="21"/>
      <c r="T647" s="21"/>
    </row>
    <row r="648" spans="3:20" ht="12.5" x14ac:dyDescent="0.25">
      <c r="C648" s="21"/>
      <c r="D648" s="21"/>
      <c r="E648" s="21"/>
      <c r="F648" s="21"/>
      <c r="G648" s="21"/>
      <c r="H648" s="21"/>
      <c r="I648" s="21"/>
      <c r="J648" s="21"/>
      <c r="K648" s="21"/>
      <c r="L648" s="21"/>
      <c r="M648" s="21"/>
      <c r="N648" s="21"/>
      <c r="O648" s="21"/>
      <c r="P648" s="21"/>
      <c r="Q648" s="21"/>
      <c r="R648" s="21"/>
      <c r="S648" s="21"/>
      <c r="T648" s="21"/>
    </row>
    <row r="649" spans="3:20" ht="12.5" x14ac:dyDescent="0.25">
      <c r="C649" s="21"/>
      <c r="D649" s="21"/>
      <c r="E649" s="21"/>
      <c r="F649" s="21"/>
      <c r="G649" s="21"/>
      <c r="H649" s="21"/>
      <c r="I649" s="21"/>
      <c r="J649" s="21"/>
      <c r="K649" s="21"/>
      <c r="L649" s="21"/>
      <c r="M649" s="21"/>
      <c r="N649" s="21"/>
      <c r="O649" s="21"/>
      <c r="P649" s="21"/>
      <c r="Q649" s="21"/>
      <c r="R649" s="21"/>
      <c r="S649" s="21"/>
      <c r="T649" s="21"/>
    </row>
    <row r="650" spans="3:20" ht="12.5" x14ac:dyDescent="0.25">
      <c r="C650" s="21"/>
      <c r="D650" s="21"/>
      <c r="E650" s="21"/>
      <c r="F650" s="21"/>
      <c r="G650" s="21"/>
      <c r="H650" s="21"/>
      <c r="I650" s="21"/>
      <c r="J650" s="21"/>
      <c r="K650" s="21"/>
      <c r="L650" s="21"/>
      <c r="M650" s="21"/>
      <c r="N650" s="21"/>
      <c r="O650" s="21"/>
      <c r="P650" s="21"/>
      <c r="Q650" s="21"/>
      <c r="R650" s="21"/>
      <c r="S650" s="21"/>
      <c r="T650" s="21"/>
    </row>
    <row r="651" spans="3:20" ht="12.5" x14ac:dyDescent="0.25">
      <c r="C651" s="21"/>
      <c r="D651" s="21"/>
      <c r="E651" s="21"/>
      <c r="F651" s="21"/>
      <c r="G651" s="21"/>
      <c r="H651" s="21"/>
      <c r="I651" s="21"/>
      <c r="J651" s="21"/>
      <c r="K651" s="21"/>
      <c r="L651" s="21"/>
      <c r="M651" s="21"/>
      <c r="N651" s="21"/>
      <c r="O651" s="21"/>
      <c r="P651" s="21"/>
      <c r="Q651" s="21"/>
      <c r="R651" s="21"/>
      <c r="S651" s="21"/>
      <c r="T651" s="21"/>
    </row>
    <row r="652" spans="3:20" ht="12.5" x14ac:dyDescent="0.25">
      <c r="C652" s="21"/>
      <c r="D652" s="21"/>
      <c r="E652" s="21"/>
      <c r="F652" s="21"/>
      <c r="G652" s="21"/>
      <c r="H652" s="21"/>
      <c r="I652" s="21"/>
      <c r="J652" s="21"/>
      <c r="K652" s="21"/>
      <c r="L652" s="21"/>
      <c r="M652" s="21"/>
      <c r="N652" s="21"/>
      <c r="O652" s="21"/>
      <c r="P652" s="21"/>
      <c r="Q652" s="21"/>
      <c r="R652" s="21"/>
      <c r="S652" s="21"/>
      <c r="T652" s="21"/>
    </row>
    <row r="653" spans="3:20" ht="12.5" x14ac:dyDescent="0.25">
      <c r="C653" s="21"/>
      <c r="D653" s="21"/>
      <c r="E653" s="21"/>
      <c r="F653" s="21"/>
      <c r="G653" s="21"/>
      <c r="H653" s="21"/>
      <c r="I653" s="21"/>
      <c r="J653" s="21"/>
      <c r="K653" s="21"/>
      <c r="L653" s="21"/>
      <c r="M653" s="21"/>
      <c r="N653" s="21"/>
      <c r="O653" s="21"/>
      <c r="P653" s="21"/>
      <c r="Q653" s="21"/>
      <c r="R653" s="21"/>
      <c r="S653" s="21"/>
      <c r="T653" s="21"/>
    </row>
    <row r="654" spans="3:20" ht="12.5" x14ac:dyDescent="0.25">
      <c r="C654" s="21"/>
      <c r="D654" s="21"/>
      <c r="E654" s="21"/>
      <c r="F654" s="21"/>
      <c r="G654" s="21"/>
      <c r="H654" s="21"/>
      <c r="I654" s="21"/>
      <c r="J654" s="21"/>
      <c r="K654" s="21"/>
      <c r="L654" s="21"/>
      <c r="M654" s="21"/>
      <c r="N654" s="21"/>
      <c r="O654" s="21"/>
      <c r="P654" s="21"/>
      <c r="Q654" s="21"/>
      <c r="R654" s="21"/>
      <c r="S654" s="21"/>
      <c r="T654" s="21"/>
    </row>
    <row r="655" spans="3:20" ht="12.5" x14ac:dyDescent="0.25">
      <c r="C655" s="21"/>
      <c r="D655" s="21"/>
      <c r="E655" s="21"/>
      <c r="F655" s="21"/>
      <c r="G655" s="21"/>
      <c r="H655" s="21"/>
      <c r="I655" s="21"/>
      <c r="J655" s="21"/>
      <c r="K655" s="21"/>
      <c r="L655" s="21"/>
      <c r="M655" s="21"/>
      <c r="N655" s="21"/>
      <c r="O655" s="21"/>
      <c r="P655" s="21"/>
      <c r="Q655" s="21"/>
      <c r="R655" s="21"/>
      <c r="S655" s="21"/>
      <c r="T655" s="21"/>
    </row>
    <row r="656" spans="3:20" ht="12.5" x14ac:dyDescent="0.25">
      <c r="C656" s="21"/>
      <c r="D656" s="21"/>
      <c r="E656" s="21"/>
      <c r="F656" s="21"/>
      <c r="G656" s="21"/>
      <c r="H656" s="21"/>
      <c r="I656" s="21"/>
      <c r="J656" s="21"/>
      <c r="K656" s="21"/>
      <c r="L656" s="21"/>
      <c r="M656" s="21"/>
      <c r="N656" s="21"/>
      <c r="O656" s="21"/>
      <c r="P656" s="21"/>
      <c r="Q656" s="21"/>
      <c r="R656" s="21"/>
      <c r="S656" s="21"/>
      <c r="T656" s="21"/>
    </row>
    <row r="657" spans="3:20" ht="12.5" x14ac:dyDescent="0.25">
      <c r="C657" s="21"/>
      <c r="D657" s="21"/>
      <c r="E657" s="21"/>
      <c r="F657" s="21"/>
      <c r="G657" s="21"/>
      <c r="H657" s="21"/>
      <c r="I657" s="21"/>
      <c r="J657" s="21"/>
      <c r="K657" s="21"/>
      <c r="L657" s="21"/>
      <c r="M657" s="21"/>
      <c r="N657" s="21"/>
      <c r="O657" s="21"/>
      <c r="P657" s="21"/>
      <c r="Q657" s="21"/>
      <c r="R657" s="21"/>
      <c r="S657" s="21"/>
      <c r="T657" s="21"/>
    </row>
    <row r="658" spans="3:20" ht="12.5" x14ac:dyDescent="0.25">
      <c r="C658" s="21"/>
      <c r="D658" s="21"/>
      <c r="E658" s="21"/>
      <c r="F658" s="21"/>
      <c r="G658" s="21"/>
      <c r="H658" s="21"/>
      <c r="I658" s="21"/>
      <c r="J658" s="21"/>
      <c r="K658" s="21"/>
      <c r="L658" s="21"/>
      <c r="M658" s="21"/>
      <c r="N658" s="21"/>
      <c r="O658" s="21"/>
      <c r="P658" s="21"/>
      <c r="Q658" s="21"/>
      <c r="R658" s="21"/>
      <c r="S658" s="21"/>
      <c r="T658" s="21"/>
    </row>
    <row r="659" spans="3:20" ht="12.5" x14ac:dyDescent="0.25">
      <c r="C659" s="21"/>
      <c r="D659" s="21"/>
      <c r="E659" s="21"/>
      <c r="F659" s="21"/>
      <c r="G659" s="21"/>
      <c r="H659" s="21"/>
      <c r="I659" s="21"/>
      <c r="J659" s="21"/>
      <c r="K659" s="21"/>
      <c r="L659" s="21"/>
      <c r="M659" s="21"/>
      <c r="N659" s="21"/>
      <c r="O659" s="21"/>
      <c r="P659" s="21"/>
      <c r="Q659" s="21"/>
      <c r="R659" s="21"/>
      <c r="S659" s="21"/>
      <c r="T659" s="21"/>
    </row>
    <row r="660" spans="3:20" ht="12.5" x14ac:dyDescent="0.25">
      <c r="C660" s="21"/>
      <c r="D660" s="21"/>
      <c r="E660" s="21"/>
      <c r="F660" s="21"/>
      <c r="G660" s="21"/>
      <c r="H660" s="21"/>
      <c r="I660" s="21"/>
      <c r="J660" s="21"/>
      <c r="K660" s="21"/>
      <c r="L660" s="21"/>
      <c r="M660" s="21"/>
      <c r="N660" s="21"/>
      <c r="O660" s="21"/>
      <c r="P660" s="21"/>
      <c r="Q660" s="21"/>
      <c r="R660" s="21"/>
      <c r="S660" s="21"/>
      <c r="T660" s="21"/>
    </row>
    <row r="661" spans="3:20" ht="12.5" x14ac:dyDescent="0.25">
      <c r="C661" s="21"/>
      <c r="D661" s="21"/>
      <c r="E661" s="21"/>
      <c r="F661" s="21"/>
      <c r="G661" s="21"/>
      <c r="H661" s="21"/>
      <c r="I661" s="21"/>
      <c r="J661" s="21"/>
      <c r="K661" s="21"/>
      <c r="L661" s="21"/>
      <c r="M661" s="21"/>
      <c r="N661" s="21"/>
      <c r="O661" s="21"/>
      <c r="P661" s="21"/>
      <c r="Q661" s="21"/>
      <c r="R661" s="21"/>
      <c r="S661" s="21"/>
      <c r="T661" s="21"/>
    </row>
    <row r="662" spans="3:20" ht="12.5" x14ac:dyDescent="0.25">
      <c r="C662" s="21"/>
      <c r="D662" s="21"/>
      <c r="E662" s="21"/>
      <c r="F662" s="21"/>
      <c r="G662" s="21"/>
      <c r="H662" s="21"/>
      <c r="I662" s="21"/>
      <c r="J662" s="21"/>
      <c r="K662" s="21"/>
      <c r="L662" s="21"/>
      <c r="M662" s="21"/>
      <c r="N662" s="21"/>
      <c r="O662" s="21"/>
      <c r="P662" s="21"/>
      <c r="Q662" s="21"/>
      <c r="R662" s="21"/>
      <c r="S662" s="21"/>
      <c r="T662" s="21"/>
    </row>
    <row r="663" spans="3:20" ht="12.5" x14ac:dyDescent="0.25">
      <c r="C663" s="21"/>
      <c r="D663" s="21"/>
      <c r="E663" s="21"/>
      <c r="F663" s="21"/>
      <c r="G663" s="21"/>
      <c r="H663" s="21"/>
      <c r="I663" s="21"/>
      <c r="J663" s="21"/>
      <c r="K663" s="21"/>
      <c r="L663" s="21"/>
      <c r="M663" s="21"/>
      <c r="N663" s="21"/>
      <c r="O663" s="21"/>
      <c r="P663" s="21"/>
      <c r="Q663" s="21"/>
      <c r="R663" s="21"/>
      <c r="S663" s="21"/>
      <c r="T663" s="21"/>
    </row>
    <row r="664" spans="3:20" ht="12.5" x14ac:dyDescent="0.25">
      <c r="C664" s="21"/>
      <c r="D664" s="21"/>
      <c r="E664" s="21"/>
      <c r="F664" s="21"/>
      <c r="G664" s="21"/>
      <c r="H664" s="21"/>
      <c r="I664" s="21"/>
      <c r="J664" s="21"/>
      <c r="K664" s="21"/>
      <c r="L664" s="21"/>
      <c r="M664" s="21"/>
      <c r="N664" s="21"/>
      <c r="O664" s="21"/>
      <c r="P664" s="21"/>
      <c r="Q664" s="21"/>
      <c r="R664" s="21"/>
      <c r="S664" s="21"/>
      <c r="T664" s="21"/>
    </row>
    <row r="665" spans="3:20" ht="12.5" x14ac:dyDescent="0.25">
      <c r="C665" s="21"/>
      <c r="D665" s="21"/>
      <c r="E665" s="21"/>
      <c r="F665" s="21"/>
      <c r="G665" s="21"/>
      <c r="H665" s="21"/>
      <c r="I665" s="21"/>
      <c r="J665" s="21"/>
      <c r="K665" s="21"/>
      <c r="L665" s="21"/>
      <c r="M665" s="21"/>
      <c r="N665" s="21"/>
      <c r="O665" s="21"/>
      <c r="P665" s="21"/>
      <c r="Q665" s="21"/>
      <c r="R665" s="21"/>
      <c r="S665" s="21"/>
      <c r="T665" s="21"/>
    </row>
    <row r="666" spans="3:20" ht="12.5" x14ac:dyDescent="0.25">
      <c r="C666" s="21"/>
      <c r="D666" s="21"/>
      <c r="E666" s="21"/>
      <c r="F666" s="21"/>
      <c r="G666" s="21"/>
      <c r="H666" s="21"/>
      <c r="I666" s="21"/>
      <c r="J666" s="21"/>
      <c r="K666" s="21"/>
      <c r="L666" s="21"/>
      <c r="M666" s="21"/>
      <c r="N666" s="21"/>
      <c r="O666" s="21"/>
      <c r="P666" s="21"/>
      <c r="Q666" s="21"/>
      <c r="R666" s="21"/>
      <c r="S666" s="21"/>
      <c r="T666" s="21"/>
    </row>
    <row r="667" spans="3:20" ht="12.5" x14ac:dyDescent="0.25">
      <c r="C667" s="21"/>
      <c r="D667" s="21"/>
      <c r="E667" s="21"/>
      <c r="F667" s="21"/>
      <c r="G667" s="21"/>
      <c r="H667" s="21"/>
      <c r="I667" s="21"/>
      <c r="J667" s="21"/>
      <c r="K667" s="21"/>
      <c r="L667" s="21"/>
      <c r="M667" s="21"/>
      <c r="N667" s="21"/>
      <c r="O667" s="21"/>
      <c r="P667" s="21"/>
      <c r="Q667" s="21"/>
      <c r="R667" s="21"/>
      <c r="S667" s="21"/>
      <c r="T667" s="21"/>
    </row>
    <row r="668" spans="3:20" ht="12.5" x14ac:dyDescent="0.25">
      <c r="C668" s="21"/>
      <c r="D668" s="21"/>
      <c r="E668" s="21"/>
      <c r="F668" s="21"/>
      <c r="G668" s="21"/>
      <c r="H668" s="21"/>
      <c r="I668" s="21"/>
      <c r="J668" s="21"/>
      <c r="K668" s="21"/>
      <c r="L668" s="21"/>
      <c r="M668" s="21"/>
      <c r="N668" s="21"/>
      <c r="O668" s="21"/>
      <c r="P668" s="21"/>
      <c r="Q668" s="21"/>
      <c r="R668" s="21"/>
      <c r="S668" s="21"/>
      <c r="T668" s="21"/>
    </row>
    <row r="669" spans="3:20" ht="12.5" x14ac:dyDescent="0.25">
      <c r="C669" s="21"/>
      <c r="D669" s="21"/>
      <c r="E669" s="21"/>
      <c r="F669" s="21"/>
      <c r="G669" s="21"/>
      <c r="H669" s="21"/>
      <c r="I669" s="21"/>
      <c r="J669" s="21"/>
      <c r="K669" s="21"/>
      <c r="L669" s="21"/>
      <c r="M669" s="21"/>
      <c r="N669" s="21"/>
      <c r="O669" s="21"/>
      <c r="P669" s="21"/>
      <c r="Q669" s="21"/>
      <c r="R669" s="21"/>
      <c r="S669" s="21"/>
      <c r="T669" s="21"/>
    </row>
    <row r="670" spans="3:20" ht="12.5" x14ac:dyDescent="0.25">
      <c r="C670" s="21"/>
      <c r="D670" s="21"/>
      <c r="E670" s="21"/>
      <c r="F670" s="21"/>
      <c r="G670" s="21"/>
      <c r="H670" s="21"/>
      <c r="I670" s="21"/>
      <c r="J670" s="21"/>
      <c r="K670" s="21"/>
      <c r="L670" s="21"/>
      <c r="M670" s="21"/>
      <c r="N670" s="21"/>
      <c r="O670" s="21"/>
      <c r="P670" s="21"/>
      <c r="Q670" s="21"/>
      <c r="R670" s="21"/>
      <c r="S670" s="21"/>
      <c r="T670" s="21"/>
    </row>
    <row r="671" spans="3:20" ht="12.5" x14ac:dyDescent="0.25">
      <c r="C671" s="21"/>
      <c r="D671" s="21"/>
      <c r="E671" s="21"/>
      <c r="F671" s="21"/>
      <c r="G671" s="21"/>
      <c r="H671" s="21"/>
      <c r="I671" s="21"/>
      <c r="J671" s="21"/>
      <c r="K671" s="21"/>
      <c r="L671" s="21"/>
      <c r="M671" s="21"/>
      <c r="N671" s="21"/>
      <c r="O671" s="21"/>
      <c r="P671" s="21"/>
      <c r="Q671" s="21"/>
      <c r="R671" s="21"/>
      <c r="S671" s="21"/>
      <c r="T671" s="21"/>
    </row>
    <row r="672" spans="3:20" ht="12.5" x14ac:dyDescent="0.25">
      <c r="C672" s="21"/>
      <c r="D672" s="21"/>
      <c r="E672" s="21"/>
      <c r="F672" s="21"/>
      <c r="G672" s="21"/>
      <c r="H672" s="21"/>
      <c r="I672" s="21"/>
      <c r="J672" s="21"/>
      <c r="K672" s="21"/>
      <c r="L672" s="21"/>
      <c r="M672" s="21"/>
      <c r="N672" s="21"/>
      <c r="O672" s="21"/>
      <c r="P672" s="21"/>
      <c r="Q672" s="21"/>
      <c r="R672" s="21"/>
      <c r="S672" s="21"/>
      <c r="T672" s="21"/>
    </row>
    <row r="673" spans="3:20" ht="12.5" x14ac:dyDescent="0.25">
      <c r="C673" s="21"/>
      <c r="D673" s="21"/>
      <c r="E673" s="21"/>
      <c r="F673" s="21"/>
      <c r="G673" s="21"/>
      <c r="H673" s="21"/>
      <c r="I673" s="21"/>
      <c r="J673" s="21"/>
      <c r="K673" s="21"/>
      <c r="L673" s="21"/>
      <c r="M673" s="21"/>
      <c r="N673" s="21"/>
      <c r="O673" s="21"/>
      <c r="P673" s="21"/>
      <c r="Q673" s="21"/>
      <c r="R673" s="21"/>
      <c r="S673" s="21"/>
      <c r="T673" s="21"/>
    </row>
    <row r="674" spans="3:20" ht="12.5" x14ac:dyDescent="0.25">
      <c r="C674" s="21"/>
      <c r="D674" s="21"/>
      <c r="E674" s="21"/>
      <c r="F674" s="21"/>
      <c r="G674" s="21"/>
      <c r="H674" s="21"/>
      <c r="I674" s="21"/>
      <c r="J674" s="21"/>
      <c r="K674" s="21"/>
      <c r="L674" s="21"/>
      <c r="M674" s="21"/>
      <c r="N674" s="21"/>
      <c r="O674" s="21"/>
      <c r="P674" s="21"/>
      <c r="Q674" s="21"/>
      <c r="R674" s="21"/>
      <c r="S674" s="21"/>
      <c r="T674" s="21"/>
    </row>
    <row r="675" spans="3:20" ht="12.5" x14ac:dyDescent="0.25">
      <c r="C675" s="21"/>
      <c r="D675" s="21"/>
      <c r="E675" s="21"/>
      <c r="F675" s="21"/>
      <c r="G675" s="21"/>
      <c r="H675" s="21"/>
      <c r="I675" s="21"/>
      <c r="J675" s="21"/>
      <c r="K675" s="21"/>
      <c r="L675" s="21"/>
      <c r="M675" s="21"/>
      <c r="N675" s="21"/>
      <c r="O675" s="21"/>
      <c r="P675" s="21"/>
      <c r="Q675" s="21"/>
      <c r="R675" s="21"/>
      <c r="S675" s="21"/>
      <c r="T675" s="21"/>
    </row>
    <row r="676" spans="3:20" ht="12.5" x14ac:dyDescent="0.25">
      <c r="C676" s="21"/>
      <c r="D676" s="21"/>
      <c r="E676" s="21"/>
      <c r="F676" s="21"/>
      <c r="G676" s="21"/>
      <c r="H676" s="21"/>
      <c r="I676" s="21"/>
      <c r="J676" s="21"/>
      <c r="K676" s="21"/>
      <c r="L676" s="21"/>
      <c r="M676" s="21"/>
      <c r="N676" s="21"/>
      <c r="O676" s="21"/>
      <c r="P676" s="21"/>
      <c r="Q676" s="21"/>
      <c r="R676" s="21"/>
      <c r="S676" s="21"/>
      <c r="T676" s="21"/>
    </row>
    <row r="677" spans="3:20" ht="12.5" x14ac:dyDescent="0.25">
      <c r="C677" s="21"/>
      <c r="D677" s="21"/>
      <c r="E677" s="21"/>
      <c r="F677" s="21"/>
      <c r="G677" s="21"/>
      <c r="H677" s="21"/>
      <c r="I677" s="21"/>
      <c r="J677" s="21"/>
      <c r="K677" s="21"/>
      <c r="L677" s="21"/>
      <c r="M677" s="21"/>
      <c r="N677" s="21"/>
      <c r="O677" s="21"/>
      <c r="P677" s="21"/>
      <c r="Q677" s="21"/>
      <c r="R677" s="21"/>
      <c r="S677" s="21"/>
      <c r="T677" s="21"/>
    </row>
    <row r="678" spans="3:20" ht="12.5" x14ac:dyDescent="0.25">
      <c r="C678" s="21"/>
      <c r="D678" s="21"/>
      <c r="E678" s="21"/>
      <c r="F678" s="21"/>
      <c r="G678" s="21"/>
      <c r="H678" s="21"/>
      <c r="I678" s="21"/>
      <c r="J678" s="21"/>
      <c r="K678" s="21"/>
      <c r="L678" s="21"/>
      <c r="M678" s="21"/>
      <c r="N678" s="21"/>
      <c r="O678" s="21"/>
      <c r="P678" s="21"/>
      <c r="Q678" s="21"/>
      <c r="R678" s="21"/>
      <c r="S678" s="21"/>
      <c r="T678" s="21"/>
    </row>
    <row r="679" spans="3:20" ht="12.5" x14ac:dyDescent="0.25">
      <c r="C679" s="21"/>
      <c r="D679" s="21"/>
      <c r="E679" s="21"/>
      <c r="F679" s="21"/>
      <c r="G679" s="21"/>
      <c r="H679" s="21"/>
      <c r="I679" s="21"/>
      <c r="J679" s="21"/>
      <c r="K679" s="21"/>
      <c r="L679" s="21"/>
      <c r="M679" s="21"/>
      <c r="N679" s="21"/>
      <c r="O679" s="21"/>
      <c r="P679" s="21"/>
      <c r="Q679" s="21"/>
      <c r="R679" s="21"/>
      <c r="S679" s="21"/>
      <c r="T679" s="21"/>
    </row>
    <row r="680" spans="3:20" ht="12.5" x14ac:dyDescent="0.25">
      <c r="C680" s="21"/>
      <c r="D680" s="21"/>
      <c r="E680" s="21"/>
      <c r="F680" s="21"/>
      <c r="G680" s="21"/>
      <c r="H680" s="21"/>
      <c r="I680" s="21"/>
      <c r="J680" s="21"/>
      <c r="K680" s="21"/>
      <c r="L680" s="21"/>
      <c r="M680" s="21"/>
      <c r="N680" s="21"/>
      <c r="O680" s="21"/>
      <c r="P680" s="21"/>
      <c r="Q680" s="21"/>
      <c r="R680" s="21"/>
      <c r="S680" s="21"/>
      <c r="T680" s="21"/>
    </row>
    <row r="681" spans="3:20" ht="12.5" x14ac:dyDescent="0.25">
      <c r="C681" s="21"/>
      <c r="D681" s="21"/>
      <c r="E681" s="21"/>
      <c r="F681" s="21"/>
      <c r="G681" s="21"/>
      <c r="H681" s="21"/>
      <c r="I681" s="21"/>
      <c r="J681" s="21"/>
      <c r="K681" s="21"/>
      <c r="L681" s="21"/>
      <c r="M681" s="21"/>
      <c r="N681" s="21"/>
      <c r="O681" s="21"/>
      <c r="P681" s="21"/>
      <c r="Q681" s="21"/>
      <c r="R681" s="21"/>
      <c r="S681" s="21"/>
      <c r="T681" s="21"/>
    </row>
    <row r="682" spans="3:20" ht="12.5" x14ac:dyDescent="0.25">
      <c r="C682" s="21"/>
      <c r="D682" s="21"/>
      <c r="E682" s="21"/>
      <c r="F682" s="21"/>
      <c r="G682" s="21"/>
      <c r="H682" s="21"/>
      <c r="I682" s="21"/>
      <c r="J682" s="21"/>
      <c r="K682" s="21"/>
      <c r="L682" s="21"/>
      <c r="M682" s="21"/>
      <c r="N682" s="21"/>
      <c r="O682" s="21"/>
      <c r="P682" s="21"/>
      <c r="Q682" s="21"/>
      <c r="R682" s="21"/>
      <c r="S682" s="21"/>
      <c r="T682" s="21"/>
    </row>
    <row r="683" spans="3:20" ht="12.5" x14ac:dyDescent="0.25">
      <c r="C683" s="21"/>
      <c r="D683" s="21"/>
      <c r="E683" s="21"/>
      <c r="F683" s="21"/>
      <c r="G683" s="21"/>
      <c r="H683" s="21"/>
      <c r="I683" s="21"/>
      <c r="J683" s="21"/>
      <c r="K683" s="21"/>
      <c r="L683" s="21"/>
      <c r="M683" s="21"/>
      <c r="N683" s="21"/>
      <c r="O683" s="21"/>
      <c r="P683" s="21"/>
      <c r="Q683" s="21"/>
      <c r="R683" s="21"/>
      <c r="S683" s="21"/>
      <c r="T683" s="21"/>
    </row>
    <row r="684" spans="3:20" ht="12.5" x14ac:dyDescent="0.25">
      <c r="C684" s="21"/>
      <c r="D684" s="21"/>
      <c r="E684" s="21"/>
      <c r="F684" s="21"/>
      <c r="G684" s="21"/>
      <c r="H684" s="21"/>
      <c r="I684" s="21"/>
      <c r="J684" s="21"/>
      <c r="K684" s="21"/>
      <c r="L684" s="21"/>
      <c r="M684" s="21"/>
      <c r="N684" s="21"/>
      <c r="O684" s="21"/>
      <c r="P684" s="21"/>
      <c r="Q684" s="21"/>
      <c r="R684" s="21"/>
      <c r="S684" s="21"/>
      <c r="T684" s="21"/>
    </row>
    <row r="685" spans="3:20" ht="12.5" x14ac:dyDescent="0.25">
      <c r="C685" s="21"/>
      <c r="D685" s="21"/>
      <c r="E685" s="21"/>
      <c r="F685" s="21"/>
      <c r="G685" s="21"/>
      <c r="H685" s="21"/>
      <c r="I685" s="21"/>
      <c r="J685" s="21"/>
      <c r="K685" s="21"/>
      <c r="L685" s="21"/>
      <c r="M685" s="21"/>
      <c r="N685" s="21"/>
      <c r="O685" s="21"/>
      <c r="P685" s="21"/>
      <c r="Q685" s="21"/>
      <c r="R685" s="21"/>
      <c r="S685" s="21"/>
      <c r="T685" s="21"/>
    </row>
    <row r="686" spans="3:20" ht="12.5" x14ac:dyDescent="0.25">
      <c r="C686" s="21"/>
      <c r="D686" s="21"/>
      <c r="E686" s="21"/>
      <c r="F686" s="21"/>
      <c r="G686" s="21"/>
      <c r="H686" s="21"/>
      <c r="I686" s="21"/>
      <c r="J686" s="21"/>
      <c r="K686" s="21"/>
      <c r="L686" s="21"/>
      <c r="M686" s="21"/>
      <c r="N686" s="21"/>
      <c r="O686" s="21"/>
      <c r="P686" s="21"/>
      <c r="Q686" s="21"/>
      <c r="R686" s="21"/>
      <c r="S686" s="21"/>
      <c r="T686" s="21"/>
    </row>
    <row r="687" spans="3:20" ht="12.5" x14ac:dyDescent="0.25">
      <c r="C687" s="21"/>
      <c r="D687" s="21"/>
      <c r="E687" s="21"/>
      <c r="F687" s="21"/>
      <c r="G687" s="21"/>
      <c r="H687" s="21"/>
      <c r="I687" s="21"/>
      <c r="J687" s="21"/>
      <c r="K687" s="21"/>
      <c r="L687" s="21"/>
      <c r="M687" s="21"/>
      <c r="N687" s="21"/>
      <c r="O687" s="21"/>
      <c r="P687" s="21"/>
      <c r="Q687" s="21"/>
      <c r="R687" s="21"/>
      <c r="S687" s="21"/>
      <c r="T687" s="21"/>
    </row>
    <row r="688" spans="3:20" ht="12.5" x14ac:dyDescent="0.25">
      <c r="C688" s="21"/>
      <c r="D688" s="21"/>
      <c r="E688" s="21"/>
      <c r="F688" s="21"/>
      <c r="G688" s="21"/>
      <c r="H688" s="21"/>
      <c r="I688" s="21"/>
      <c r="J688" s="21"/>
      <c r="K688" s="21"/>
      <c r="L688" s="21"/>
      <c r="M688" s="21"/>
      <c r="N688" s="21"/>
      <c r="O688" s="21"/>
      <c r="P688" s="21"/>
      <c r="Q688" s="21"/>
      <c r="R688" s="21"/>
      <c r="S688" s="21"/>
      <c r="T688" s="21"/>
    </row>
    <row r="689" spans="3:20" ht="12.5" x14ac:dyDescent="0.25">
      <c r="C689" s="21"/>
      <c r="D689" s="21"/>
      <c r="E689" s="21"/>
      <c r="F689" s="21"/>
      <c r="G689" s="21"/>
      <c r="H689" s="21"/>
      <c r="I689" s="21"/>
      <c r="J689" s="21"/>
      <c r="K689" s="21"/>
      <c r="L689" s="21"/>
      <c r="M689" s="21"/>
      <c r="N689" s="21"/>
      <c r="O689" s="21"/>
      <c r="P689" s="21"/>
      <c r="Q689" s="21"/>
      <c r="R689" s="21"/>
      <c r="S689" s="21"/>
      <c r="T689" s="21"/>
    </row>
    <row r="690" spans="3:20" ht="12.5" x14ac:dyDescent="0.25">
      <c r="C690" s="21"/>
      <c r="D690" s="21"/>
      <c r="E690" s="21"/>
      <c r="F690" s="21"/>
      <c r="G690" s="21"/>
      <c r="H690" s="21"/>
      <c r="I690" s="21"/>
      <c r="J690" s="21"/>
      <c r="K690" s="21"/>
      <c r="L690" s="21"/>
      <c r="M690" s="21"/>
      <c r="N690" s="21"/>
      <c r="O690" s="21"/>
      <c r="P690" s="21"/>
      <c r="Q690" s="21"/>
      <c r="R690" s="21"/>
      <c r="S690" s="21"/>
      <c r="T690" s="21"/>
    </row>
    <row r="691" spans="3:20" ht="12.5" x14ac:dyDescent="0.25">
      <c r="C691" s="21"/>
      <c r="D691" s="21"/>
      <c r="E691" s="21"/>
      <c r="F691" s="21"/>
      <c r="G691" s="21"/>
      <c r="H691" s="21"/>
      <c r="I691" s="21"/>
      <c r="J691" s="21"/>
      <c r="K691" s="21"/>
      <c r="L691" s="21"/>
      <c r="M691" s="21"/>
      <c r="N691" s="21"/>
      <c r="O691" s="21"/>
      <c r="P691" s="21"/>
      <c r="Q691" s="21"/>
      <c r="R691" s="21"/>
      <c r="S691" s="21"/>
      <c r="T691" s="21"/>
    </row>
    <row r="692" spans="3:20" ht="12.5" x14ac:dyDescent="0.25">
      <c r="C692" s="21"/>
      <c r="D692" s="21"/>
      <c r="E692" s="21"/>
      <c r="F692" s="21"/>
      <c r="G692" s="21"/>
      <c r="H692" s="21"/>
      <c r="I692" s="21"/>
      <c r="J692" s="21"/>
      <c r="K692" s="21"/>
      <c r="L692" s="21"/>
      <c r="M692" s="21"/>
      <c r="N692" s="21"/>
      <c r="O692" s="21"/>
      <c r="P692" s="21"/>
      <c r="Q692" s="21"/>
      <c r="R692" s="21"/>
      <c r="S692" s="21"/>
      <c r="T692" s="21"/>
    </row>
    <row r="693" spans="3:20" ht="12.5" x14ac:dyDescent="0.25">
      <c r="C693" s="21"/>
      <c r="D693" s="21"/>
      <c r="E693" s="21"/>
      <c r="F693" s="21"/>
      <c r="G693" s="21"/>
      <c r="H693" s="21"/>
      <c r="I693" s="21"/>
      <c r="J693" s="21"/>
      <c r="K693" s="21"/>
      <c r="L693" s="21"/>
      <c r="M693" s="21"/>
      <c r="N693" s="21"/>
      <c r="O693" s="21"/>
      <c r="P693" s="21"/>
      <c r="Q693" s="21"/>
      <c r="R693" s="21"/>
      <c r="S693" s="21"/>
      <c r="T693" s="21"/>
    </row>
    <row r="694" spans="3:20" ht="12.5" x14ac:dyDescent="0.25">
      <c r="C694" s="21"/>
      <c r="D694" s="21"/>
      <c r="E694" s="21"/>
      <c r="F694" s="21"/>
      <c r="G694" s="21"/>
      <c r="H694" s="21"/>
      <c r="I694" s="21"/>
      <c r="J694" s="21"/>
      <c r="K694" s="21"/>
      <c r="L694" s="21"/>
      <c r="M694" s="21"/>
      <c r="N694" s="21"/>
      <c r="O694" s="21"/>
      <c r="P694" s="21"/>
      <c r="Q694" s="21"/>
      <c r="R694" s="21"/>
      <c r="S694" s="21"/>
      <c r="T694" s="21"/>
    </row>
    <row r="695" spans="3:20" ht="12.5" x14ac:dyDescent="0.25">
      <c r="C695" s="21"/>
      <c r="D695" s="21"/>
      <c r="E695" s="21"/>
      <c r="F695" s="21"/>
      <c r="G695" s="21"/>
      <c r="H695" s="21"/>
      <c r="I695" s="21"/>
      <c r="J695" s="21"/>
      <c r="K695" s="21"/>
      <c r="L695" s="21"/>
      <c r="M695" s="21"/>
      <c r="N695" s="21"/>
      <c r="O695" s="21"/>
      <c r="P695" s="21"/>
      <c r="Q695" s="21"/>
      <c r="R695" s="21"/>
      <c r="S695" s="21"/>
      <c r="T695" s="21"/>
    </row>
    <row r="696" spans="3:20" ht="12.5" x14ac:dyDescent="0.25">
      <c r="C696" s="21"/>
      <c r="D696" s="21"/>
      <c r="E696" s="21"/>
      <c r="F696" s="21"/>
      <c r="G696" s="21"/>
      <c r="H696" s="21"/>
      <c r="I696" s="21"/>
      <c r="J696" s="21"/>
      <c r="K696" s="21"/>
      <c r="L696" s="21"/>
      <c r="M696" s="21"/>
      <c r="N696" s="21"/>
      <c r="O696" s="21"/>
      <c r="P696" s="21"/>
      <c r="Q696" s="21"/>
      <c r="R696" s="21"/>
      <c r="S696" s="21"/>
      <c r="T696" s="21"/>
    </row>
    <row r="697" spans="3:20" ht="12.5" x14ac:dyDescent="0.25">
      <c r="C697" s="21"/>
      <c r="D697" s="21"/>
      <c r="E697" s="21"/>
      <c r="F697" s="21"/>
      <c r="G697" s="21"/>
      <c r="H697" s="21"/>
      <c r="I697" s="21"/>
      <c r="J697" s="21"/>
      <c r="K697" s="21"/>
      <c r="L697" s="21"/>
      <c r="M697" s="21"/>
      <c r="N697" s="21"/>
      <c r="O697" s="21"/>
      <c r="P697" s="21"/>
      <c r="Q697" s="21"/>
      <c r="R697" s="21"/>
      <c r="S697" s="21"/>
      <c r="T697" s="21"/>
    </row>
    <row r="698" spans="3:20" ht="12.5" x14ac:dyDescent="0.25">
      <c r="C698" s="21"/>
      <c r="D698" s="21"/>
      <c r="E698" s="21"/>
      <c r="F698" s="21"/>
      <c r="G698" s="21"/>
      <c r="H698" s="21"/>
      <c r="I698" s="21"/>
      <c r="J698" s="21"/>
      <c r="K698" s="21"/>
      <c r="L698" s="21"/>
      <c r="M698" s="21"/>
      <c r="N698" s="21"/>
      <c r="O698" s="21"/>
      <c r="P698" s="21"/>
      <c r="Q698" s="21"/>
      <c r="R698" s="21"/>
      <c r="S698" s="21"/>
      <c r="T698" s="21"/>
    </row>
    <row r="699" spans="3:20" ht="12.5" x14ac:dyDescent="0.25">
      <c r="C699" s="21"/>
      <c r="D699" s="21"/>
      <c r="E699" s="21"/>
      <c r="F699" s="21"/>
      <c r="G699" s="21"/>
      <c r="H699" s="21"/>
      <c r="I699" s="21"/>
      <c r="J699" s="21"/>
      <c r="K699" s="21"/>
      <c r="L699" s="21"/>
      <c r="M699" s="21"/>
      <c r="N699" s="21"/>
      <c r="O699" s="21"/>
      <c r="P699" s="21"/>
      <c r="Q699" s="21"/>
      <c r="R699" s="21"/>
      <c r="S699" s="21"/>
      <c r="T699" s="21"/>
    </row>
    <row r="700" spans="3:20" ht="12.5" x14ac:dyDescent="0.25">
      <c r="C700" s="21"/>
      <c r="D700" s="21"/>
      <c r="E700" s="21"/>
      <c r="F700" s="21"/>
      <c r="G700" s="21"/>
      <c r="H700" s="21"/>
      <c r="I700" s="21"/>
      <c r="J700" s="21"/>
      <c r="K700" s="21"/>
      <c r="L700" s="21"/>
      <c r="M700" s="21"/>
      <c r="N700" s="21"/>
      <c r="O700" s="21"/>
      <c r="P700" s="21"/>
      <c r="Q700" s="21"/>
      <c r="R700" s="21"/>
      <c r="S700" s="21"/>
      <c r="T700" s="21"/>
    </row>
    <row r="701" spans="3:20" ht="12.5" x14ac:dyDescent="0.25">
      <c r="C701" s="21"/>
      <c r="D701" s="21"/>
      <c r="E701" s="21"/>
      <c r="F701" s="21"/>
      <c r="G701" s="21"/>
      <c r="H701" s="21"/>
      <c r="I701" s="21"/>
      <c r="J701" s="21"/>
      <c r="K701" s="21"/>
      <c r="L701" s="21"/>
      <c r="M701" s="21"/>
      <c r="N701" s="21"/>
      <c r="O701" s="21"/>
      <c r="P701" s="21"/>
      <c r="Q701" s="21"/>
      <c r="R701" s="21"/>
      <c r="S701" s="21"/>
      <c r="T701" s="21"/>
    </row>
    <row r="702" spans="3:20" ht="12.5" x14ac:dyDescent="0.25">
      <c r="C702" s="21"/>
      <c r="D702" s="21"/>
      <c r="E702" s="21"/>
      <c r="F702" s="21"/>
      <c r="G702" s="21"/>
      <c r="H702" s="21"/>
      <c r="I702" s="21"/>
      <c r="J702" s="21"/>
      <c r="K702" s="21"/>
      <c r="L702" s="21"/>
      <c r="M702" s="21"/>
      <c r="N702" s="21"/>
      <c r="O702" s="21"/>
      <c r="P702" s="21"/>
      <c r="Q702" s="21"/>
      <c r="R702" s="21"/>
      <c r="S702" s="21"/>
      <c r="T702" s="21"/>
    </row>
    <row r="703" spans="3:20" ht="12.5" x14ac:dyDescent="0.25">
      <c r="C703" s="21"/>
      <c r="D703" s="21"/>
      <c r="E703" s="21"/>
      <c r="F703" s="21"/>
      <c r="G703" s="21"/>
      <c r="H703" s="21"/>
      <c r="I703" s="21"/>
      <c r="J703" s="21"/>
      <c r="K703" s="21"/>
      <c r="L703" s="21"/>
      <c r="M703" s="21"/>
      <c r="N703" s="21"/>
      <c r="O703" s="21"/>
      <c r="P703" s="21"/>
      <c r="Q703" s="21"/>
      <c r="R703" s="21"/>
      <c r="S703" s="21"/>
      <c r="T703" s="21"/>
    </row>
    <row r="704" spans="3:20" ht="12.5" x14ac:dyDescent="0.25">
      <c r="C704" s="21"/>
      <c r="D704" s="21"/>
      <c r="E704" s="21"/>
      <c r="F704" s="21"/>
      <c r="G704" s="21"/>
      <c r="H704" s="21"/>
      <c r="I704" s="21"/>
      <c r="J704" s="21"/>
      <c r="K704" s="21"/>
      <c r="L704" s="21"/>
      <c r="M704" s="21"/>
      <c r="N704" s="21"/>
      <c r="O704" s="21"/>
      <c r="P704" s="21"/>
      <c r="Q704" s="21"/>
      <c r="R704" s="21"/>
      <c r="S704" s="21"/>
      <c r="T704" s="21"/>
    </row>
    <row r="705" spans="3:20" ht="12.5" x14ac:dyDescent="0.25">
      <c r="C705" s="21"/>
      <c r="D705" s="21"/>
      <c r="E705" s="21"/>
      <c r="F705" s="21"/>
      <c r="G705" s="21"/>
      <c r="H705" s="21"/>
      <c r="I705" s="21"/>
      <c r="J705" s="21"/>
      <c r="K705" s="21"/>
      <c r="L705" s="21"/>
      <c r="M705" s="21"/>
      <c r="N705" s="21"/>
      <c r="O705" s="21"/>
      <c r="P705" s="21"/>
      <c r="Q705" s="21"/>
      <c r="R705" s="21"/>
      <c r="S705" s="21"/>
      <c r="T705" s="21"/>
    </row>
    <row r="706" spans="3:20" ht="12.5" x14ac:dyDescent="0.25">
      <c r="C706" s="21"/>
      <c r="D706" s="21"/>
      <c r="E706" s="21"/>
      <c r="F706" s="21"/>
      <c r="G706" s="21"/>
      <c r="H706" s="21"/>
      <c r="I706" s="21"/>
      <c r="J706" s="21"/>
      <c r="K706" s="21"/>
      <c r="L706" s="21"/>
      <c r="M706" s="21"/>
      <c r="N706" s="21"/>
      <c r="O706" s="21"/>
      <c r="P706" s="21"/>
      <c r="Q706" s="21"/>
      <c r="R706" s="21"/>
      <c r="S706" s="21"/>
      <c r="T706" s="21"/>
    </row>
    <row r="707" spans="3:20" ht="12.5" x14ac:dyDescent="0.25">
      <c r="C707" s="21"/>
      <c r="D707" s="21"/>
      <c r="E707" s="21"/>
      <c r="F707" s="21"/>
      <c r="G707" s="21"/>
      <c r="H707" s="21"/>
      <c r="I707" s="21"/>
      <c r="J707" s="21"/>
      <c r="K707" s="21"/>
      <c r="L707" s="21"/>
      <c r="M707" s="21"/>
      <c r="N707" s="21"/>
      <c r="O707" s="21"/>
      <c r="P707" s="21"/>
      <c r="Q707" s="21"/>
      <c r="R707" s="21"/>
      <c r="S707" s="21"/>
      <c r="T707" s="21"/>
    </row>
    <row r="708" spans="3:20" ht="12.5" x14ac:dyDescent="0.25">
      <c r="C708" s="21"/>
      <c r="D708" s="21"/>
      <c r="E708" s="21"/>
      <c r="F708" s="21"/>
      <c r="G708" s="21"/>
      <c r="H708" s="21"/>
      <c r="I708" s="21"/>
      <c r="J708" s="21"/>
      <c r="K708" s="21"/>
      <c r="L708" s="21"/>
      <c r="M708" s="21"/>
      <c r="N708" s="21"/>
      <c r="O708" s="21"/>
      <c r="P708" s="21"/>
      <c r="Q708" s="21"/>
      <c r="R708" s="21"/>
      <c r="S708" s="21"/>
      <c r="T708" s="21"/>
    </row>
    <row r="709" spans="3:20" ht="12.5" x14ac:dyDescent="0.25">
      <c r="C709" s="21"/>
      <c r="D709" s="21"/>
      <c r="E709" s="21"/>
      <c r="F709" s="21"/>
      <c r="G709" s="21"/>
      <c r="H709" s="21"/>
      <c r="I709" s="21"/>
      <c r="J709" s="21"/>
      <c r="K709" s="21"/>
      <c r="L709" s="21"/>
      <c r="M709" s="21"/>
      <c r="N709" s="21"/>
      <c r="O709" s="21"/>
      <c r="P709" s="21"/>
      <c r="Q709" s="21"/>
      <c r="R709" s="21"/>
      <c r="S709" s="21"/>
      <c r="T709" s="21"/>
    </row>
    <row r="710" spans="3:20" ht="12.5" x14ac:dyDescent="0.25">
      <c r="C710" s="21"/>
      <c r="D710" s="21"/>
      <c r="E710" s="21"/>
      <c r="F710" s="21"/>
      <c r="G710" s="21"/>
      <c r="H710" s="21"/>
      <c r="I710" s="21"/>
      <c r="J710" s="21"/>
      <c r="K710" s="21"/>
      <c r="L710" s="21"/>
      <c r="M710" s="21"/>
      <c r="N710" s="21"/>
      <c r="O710" s="21"/>
      <c r="P710" s="21"/>
      <c r="Q710" s="21"/>
      <c r="R710" s="21"/>
      <c r="S710" s="21"/>
      <c r="T710" s="21"/>
    </row>
    <row r="711" spans="3:20" ht="12.5" x14ac:dyDescent="0.25">
      <c r="C711" s="21"/>
      <c r="D711" s="21"/>
      <c r="E711" s="21"/>
      <c r="F711" s="21"/>
      <c r="G711" s="21"/>
      <c r="H711" s="21"/>
      <c r="I711" s="21"/>
      <c r="J711" s="21"/>
      <c r="K711" s="21"/>
      <c r="L711" s="21"/>
      <c r="M711" s="21"/>
      <c r="N711" s="21"/>
      <c r="O711" s="21"/>
      <c r="P711" s="21"/>
      <c r="Q711" s="21"/>
      <c r="R711" s="21"/>
      <c r="S711" s="21"/>
      <c r="T711" s="21"/>
    </row>
    <row r="712" spans="3:20" ht="12.5" x14ac:dyDescent="0.25">
      <c r="C712" s="21"/>
      <c r="D712" s="21"/>
      <c r="E712" s="21"/>
      <c r="F712" s="21"/>
      <c r="G712" s="21"/>
      <c r="H712" s="21"/>
      <c r="I712" s="21"/>
      <c r="J712" s="21"/>
      <c r="K712" s="21"/>
      <c r="L712" s="21"/>
      <c r="M712" s="21"/>
      <c r="N712" s="21"/>
      <c r="O712" s="21"/>
      <c r="P712" s="21"/>
      <c r="Q712" s="21"/>
      <c r="R712" s="21"/>
      <c r="S712" s="21"/>
      <c r="T712" s="21"/>
    </row>
    <row r="713" spans="3:20" ht="12.5" x14ac:dyDescent="0.25">
      <c r="C713" s="21"/>
      <c r="D713" s="21"/>
      <c r="E713" s="21"/>
      <c r="F713" s="21"/>
      <c r="G713" s="21"/>
      <c r="H713" s="21"/>
      <c r="I713" s="21"/>
      <c r="J713" s="21"/>
      <c r="K713" s="21"/>
      <c r="L713" s="21"/>
      <c r="M713" s="21"/>
      <c r="N713" s="21"/>
      <c r="O713" s="21"/>
      <c r="P713" s="21"/>
      <c r="Q713" s="21"/>
      <c r="R713" s="21"/>
      <c r="S713" s="21"/>
      <c r="T713" s="21"/>
    </row>
    <row r="714" spans="3:20" ht="12.5" x14ac:dyDescent="0.25">
      <c r="C714" s="21"/>
      <c r="D714" s="21"/>
      <c r="E714" s="21"/>
      <c r="F714" s="21"/>
      <c r="G714" s="21"/>
      <c r="H714" s="21"/>
      <c r="I714" s="21"/>
      <c r="J714" s="21"/>
      <c r="K714" s="21"/>
      <c r="L714" s="21"/>
      <c r="M714" s="21"/>
      <c r="N714" s="21"/>
      <c r="O714" s="21"/>
      <c r="P714" s="21"/>
      <c r="Q714" s="21"/>
      <c r="R714" s="21"/>
      <c r="S714" s="21"/>
      <c r="T714" s="21"/>
    </row>
    <row r="715" spans="3:20" ht="12.5" x14ac:dyDescent="0.25">
      <c r="C715" s="21"/>
      <c r="D715" s="21"/>
      <c r="E715" s="21"/>
      <c r="F715" s="21"/>
      <c r="G715" s="21"/>
      <c r="H715" s="21"/>
      <c r="I715" s="21"/>
      <c r="J715" s="21"/>
      <c r="K715" s="21"/>
      <c r="L715" s="21"/>
      <c r="M715" s="21"/>
      <c r="N715" s="21"/>
      <c r="O715" s="21"/>
      <c r="P715" s="21"/>
      <c r="Q715" s="21"/>
      <c r="R715" s="21"/>
      <c r="S715" s="21"/>
      <c r="T715" s="21"/>
    </row>
    <row r="716" spans="3:20" ht="12.5" x14ac:dyDescent="0.25">
      <c r="C716" s="21"/>
      <c r="D716" s="21"/>
      <c r="E716" s="21"/>
      <c r="F716" s="21"/>
      <c r="G716" s="21"/>
      <c r="H716" s="21"/>
      <c r="I716" s="21"/>
      <c r="J716" s="21"/>
      <c r="K716" s="21"/>
      <c r="L716" s="21"/>
      <c r="M716" s="21"/>
      <c r="N716" s="21"/>
      <c r="O716" s="21"/>
      <c r="P716" s="21"/>
      <c r="Q716" s="21"/>
      <c r="R716" s="21"/>
      <c r="S716" s="21"/>
      <c r="T716" s="21"/>
    </row>
    <row r="717" spans="3:20" ht="12.5" x14ac:dyDescent="0.25">
      <c r="C717" s="21"/>
      <c r="D717" s="21"/>
      <c r="E717" s="21"/>
      <c r="F717" s="21"/>
      <c r="G717" s="21"/>
      <c r="H717" s="21"/>
      <c r="I717" s="21"/>
      <c r="J717" s="21"/>
      <c r="K717" s="21"/>
      <c r="L717" s="21"/>
      <c r="M717" s="21"/>
      <c r="N717" s="21"/>
      <c r="O717" s="21"/>
      <c r="P717" s="21"/>
      <c r="Q717" s="21"/>
      <c r="R717" s="21"/>
      <c r="S717" s="21"/>
      <c r="T717" s="21"/>
    </row>
    <row r="718" spans="3:20" ht="12.5" x14ac:dyDescent="0.25">
      <c r="C718" s="21"/>
      <c r="D718" s="21"/>
      <c r="E718" s="21"/>
      <c r="F718" s="21"/>
      <c r="G718" s="21"/>
      <c r="H718" s="21"/>
      <c r="I718" s="21"/>
      <c r="J718" s="21"/>
      <c r="K718" s="21"/>
      <c r="L718" s="21"/>
      <c r="M718" s="21"/>
      <c r="N718" s="21"/>
      <c r="O718" s="21"/>
      <c r="P718" s="21"/>
      <c r="Q718" s="21"/>
      <c r="R718" s="21"/>
      <c r="S718" s="21"/>
      <c r="T718" s="21"/>
    </row>
    <row r="719" spans="3:20" ht="12.5" x14ac:dyDescent="0.25">
      <c r="C719" s="21"/>
      <c r="D719" s="21"/>
      <c r="E719" s="21"/>
      <c r="F719" s="21"/>
      <c r="G719" s="21"/>
      <c r="H719" s="21"/>
      <c r="I719" s="21"/>
      <c r="J719" s="21"/>
      <c r="K719" s="21"/>
      <c r="L719" s="21"/>
      <c r="M719" s="21"/>
      <c r="N719" s="21"/>
      <c r="O719" s="21"/>
      <c r="P719" s="21"/>
      <c r="Q719" s="21"/>
      <c r="R719" s="21"/>
      <c r="S719" s="21"/>
      <c r="T719" s="21"/>
    </row>
    <row r="720" spans="3:20" ht="12.5" x14ac:dyDescent="0.25">
      <c r="C720" s="21"/>
      <c r="D720" s="21"/>
      <c r="E720" s="21"/>
      <c r="F720" s="21"/>
      <c r="G720" s="21"/>
      <c r="H720" s="21"/>
      <c r="I720" s="21"/>
      <c r="J720" s="21"/>
      <c r="K720" s="21"/>
      <c r="L720" s="21"/>
      <c r="M720" s="21"/>
      <c r="N720" s="21"/>
      <c r="O720" s="21"/>
      <c r="P720" s="21"/>
      <c r="Q720" s="21"/>
      <c r="R720" s="21"/>
      <c r="S720" s="21"/>
      <c r="T720" s="21"/>
    </row>
    <row r="721" spans="3:20" ht="12.5" x14ac:dyDescent="0.25">
      <c r="C721" s="21"/>
      <c r="D721" s="21"/>
      <c r="E721" s="21"/>
      <c r="F721" s="21"/>
      <c r="G721" s="21"/>
      <c r="H721" s="21"/>
      <c r="I721" s="21"/>
      <c r="J721" s="21"/>
      <c r="K721" s="21"/>
      <c r="L721" s="21"/>
      <c r="M721" s="21"/>
      <c r="N721" s="21"/>
      <c r="O721" s="21"/>
      <c r="P721" s="21"/>
      <c r="Q721" s="21"/>
      <c r="R721" s="21"/>
      <c r="S721" s="21"/>
      <c r="T721" s="21"/>
    </row>
    <row r="722" spans="3:20" ht="12.5" x14ac:dyDescent="0.25">
      <c r="C722" s="21"/>
      <c r="D722" s="21"/>
      <c r="E722" s="21"/>
      <c r="F722" s="21"/>
      <c r="G722" s="21"/>
      <c r="H722" s="21"/>
      <c r="I722" s="21"/>
      <c r="J722" s="21"/>
      <c r="K722" s="21"/>
      <c r="L722" s="21"/>
      <c r="M722" s="21"/>
      <c r="N722" s="21"/>
      <c r="O722" s="21"/>
      <c r="P722" s="21"/>
      <c r="Q722" s="21"/>
      <c r="R722" s="21"/>
      <c r="S722" s="21"/>
      <c r="T722" s="21"/>
    </row>
    <row r="723" spans="3:20" ht="12.5" x14ac:dyDescent="0.25">
      <c r="C723" s="21"/>
      <c r="D723" s="21"/>
      <c r="E723" s="21"/>
      <c r="F723" s="21"/>
      <c r="G723" s="21"/>
      <c r="H723" s="21"/>
      <c r="I723" s="21"/>
      <c r="J723" s="21"/>
      <c r="K723" s="21"/>
      <c r="L723" s="21"/>
      <c r="M723" s="21"/>
      <c r="N723" s="21"/>
      <c r="O723" s="21"/>
      <c r="P723" s="21"/>
      <c r="Q723" s="21"/>
      <c r="R723" s="21"/>
      <c r="S723" s="21"/>
      <c r="T723" s="21"/>
    </row>
    <row r="724" spans="3:20" ht="12.5" x14ac:dyDescent="0.25">
      <c r="C724" s="21"/>
      <c r="D724" s="21"/>
      <c r="E724" s="21"/>
      <c r="F724" s="21"/>
      <c r="G724" s="21"/>
      <c r="H724" s="21"/>
      <c r="I724" s="21"/>
      <c r="J724" s="21"/>
      <c r="K724" s="21"/>
      <c r="L724" s="21"/>
      <c r="M724" s="21"/>
      <c r="N724" s="21"/>
      <c r="O724" s="21"/>
      <c r="P724" s="21"/>
      <c r="Q724" s="21"/>
      <c r="R724" s="21"/>
      <c r="S724" s="21"/>
      <c r="T724" s="21"/>
    </row>
    <row r="725" spans="3:20" ht="12.5" x14ac:dyDescent="0.25">
      <c r="C725" s="21"/>
      <c r="D725" s="21"/>
      <c r="E725" s="21"/>
      <c r="F725" s="21"/>
      <c r="G725" s="21"/>
      <c r="H725" s="21"/>
      <c r="I725" s="21"/>
      <c r="J725" s="21"/>
      <c r="K725" s="21"/>
      <c r="L725" s="21"/>
      <c r="M725" s="21"/>
      <c r="N725" s="21"/>
      <c r="O725" s="21"/>
      <c r="P725" s="21"/>
      <c r="Q725" s="21"/>
      <c r="R725" s="21"/>
      <c r="S725" s="21"/>
      <c r="T725" s="21"/>
    </row>
    <row r="726" spans="3:20" ht="12.5" x14ac:dyDescent="0.25">
      <c r="C726" s="21"/>
      <c r="D726" s="21"/>
      <c r="E726" s="21"/>
      <c r="F726" s="21"/>
      <c r="G726" s="21"/>
      <c r="H726" s="21"/>
      <c r="I726" s="21"/>
      <c r="J726" s="21"/>
      <c r="K726" s="21"/>
      <c r="L726" s="21"/>
      <c r="M726" s="21"/>
      <c r="N726" s="21"/>
      <c r="O726" s="21"/>
      <c r="P726" s="21"/>
      <c r="Q726" s="21"/>
      <c r="R726" s="21"/>
      <c r="S726" s="21"/>
      <c r="T726" s="21"/>
    </row>
    <row r="727" spans="3:20" ht="12.5" x14ac:dyDescent="0.25">
      <c r="C727" s="21"/>
      <c r="D727" s="21"/>
      <c r="E727" s="21"/>
      <c r="F727" s="21"/>
      <c r="G727" s="21"/>
      <c r="H727" s="21"/>
      <c r="I727" s="21"/>
      <c r="J727" s="21"/>
      <c r="K727" s="21"/>
      <c r="L727" s="21"/>
      <c r="M727" s="21"/>
      <c r="N727" s="21"/>
      <c r="O727" s="21"/>
      <c r="P727" s="21"/>
      <c r="Q727" s="21"/>
      <c r="R727" s="21"/>
      <c r="S727" s="21"/>
      <c r="T727" s="21"/>
    </row>
    <row r="728" spans="3:20" ht="12.5" x14ac:dyDescent="0.25">
      <c r="C728" s="21"/>
      <c r="D728" s="21"/>
      <c r="E728" s="21"/>
      <c r="F728" s="21"/>
      <c r="G728" s="21"/>
      <c r="H728" s="21"/>
      <c r="I728" s="21"/>
      <c r="J728" s="21"/>
      <c r="K728" s="21"/>
      <c r="L728" s="21"/>
      <c r="M728" s="21"/>
      <c r="N728" s="21"/>
      <c r="O728" s="21"/>
      <c r="P728" s="21"/>
      <c r="Q728" s="21"/>
      <c r="R728" s="21"/>
      <c r="S728" s="21"/>
      <c r="T728" s="21"/>
    </row>
    <row r="729" spans="3:20" ht="12.5" x14ac:dyDescent="0.25">
      <c r="C729" s="21"/>
      <c r="D729" s="21"/>
      <c r="E729" s="21"/>
      <c r="F729" s="21"/>
      <c r="G729" s="21"/>
      <c r="H729" s="21"/>
      <c r="I729" s="21"/>
      <c r="J729" s="21"/>
      <c r="K729" s="21"/>
      <c r="L729" s="21"/>
      <c r="M729" s="21"/>
      <c r="N729" s="21"/>
      <c r="O729" s="21"/>
      <c r="P729" s="21"/>
      <c r="Q729" s="21"/>
      <c r="R729" s="21"/>
      <c r="S729" s="21"/>
      <c r="T729" s="21"/>
    </row>
    <row r="730" spans="3:20" ht="12.5" x14ac:dyDescent="0.25">
      <c r="C730" s="21"/>
      <c r="D730" s="21"/>
      <c r="E730" s="21"/>
      <c r="F730" s="21"/>
      <c r="G730" s="21"/>
      <c r="H730" s="21"/>
      <c r="I730" s="21"/>
      <c r="J730" s="21"/>
      <c r="K730" s="21"/>
      <c r="L730" s="21"/>
      <c r="M730" s="21"/>
      <c r="N730" s="21"/>
      <c r="O730" s="21"/>
      <c r="P730" s="21"/>
      <c r="Q730" s="21"/>
      <c r="R730" s="21"/>
      <c r="S730" s="21"/>
      <c r="T730" s="21"/>
    </row>
    <row r="731" spans="3:20" ht="12.5" x14ac:dyDescent="0.25">
      <c r="C731" s="21"/>
      <c r="D731" s="21"/>
      <c r="E731" s="21"/>
      <c r="F731" s="21"/>
      <c r="G731" s="21"/>
      <c r="H731" s="21"/>
      <c r="I731" s="21"/>
      <c r="J731" s="21"/>
      <c r="K731" s="21"/>
      <c r="L731" s="21"/>
      <c r="M731" s="21"/>
      <c r="N731" s="21"/>
      <c r="O731" s="21"/>
      <c r="P731" s="21"/>
      <c r="Q731" s="21"/>
      <c r="R731" s="21"/>
      <c r="S731" s="21"/>
      <c r="T731" s="21"/>
    </row>
    <row r="732" spans="3:20" ht="12.5" x14ac:dyDescent="0.25">
      <c r="C732" s="21"/>
      <c r="D732" s="21"/>
      <c r="E732" s="21"/>
      <c r="F732" s="21"/>
      <c r="G732" s="21"/>
      <c r="H732" s="21"/>
      <c r="I732" s="21"/>
      <c r="J732" s="21"/>
      <c r="K732" s="21"/>
      <c r="L732" s="21"/>
      <c r="M732" s="21"/>
      <c r="N732" s="21"/>
      <c r="O732" s="21"/>
      <c r="P732" s="21"/>
      <c r="Q732" s="21"/>
      <c r="R732" s="21"/>
      <c r="S732" s="21"/>
      <c r="T732" s="21"/>
    </row>
    <row r="733" spans="3:20" ht="12.5" x14ac:dyDescent="0.25">
      <c r="C733" s="21"/>
      <c r="D733" s="21"/>
      <c r="E733" s="21"/>
      <c r="F733" s="21"/>
      <c r="G733" s="21"/>
      <c r="H733" s="21"/>
      <c r="I733" s="21"/>
      <c r="J733" s="21"/>
      <c r="K733" s="21"/>
      <c r="L733" s="21"/>
      <c r="M733" s="21"/>
      <c r="N733" s="21"/>
      <c r="O733" s="21"/>
      <c r="P733" s="21"/>
      <c r="Q733" s="21"/>
      <c r="R733" s="21"/>
      <c r="S733" s="21"/>
      <c r="T733" s="21"/>
    </row>
    <row r="734" spans="3:20" ht="12.5" x14ac:dyDescent="0.25">
      <c r="C734" s="21"/>
      <c r="D734" s="21"/>
      <c r="E734" s="21"/>
      <c r="F734" s="21"/>
      <c r="G734" s="21"/>
      <c r="H734" s="21"/>
      <c r="I734" s="21"/>
      <c r="J734" s="21"/>
      <c r="K734" s="21"/>
      <c r="L734" s="21"/>
      <c r="M734" s="21"/>
      <c r="N734" s="21"/>
      <c r="O734" s="21"/>
      <c r="P734" s="21"/>
      <c r="Q734" s="21"/>
      <c r="R734" s="21"/>
      <c r="S734" s="21"/>
      <c r="T734" s="21"/>
    </row>
    <row r="735" spans="3:20" ht="12.5" x14ac:dyDescent="0.25">
      <c r="C735" s="21"/>
      <c r="D735" s="21"/>
      <c r="E735" s="21"/>
      <c r="F735" s="21"/>
      <c r="G735" s="21"/>
      <c r="H735" s="21"/>
      <c r="I735" s="21"/>
      <c r="J735" s="21"/>
      <c r="K735" s="21"/>
      <c r="L735" s="21"/>
      <c r="M735" s="21"/>
      <c r="N735" s="21"/>
      <c r="O735" s="21"/>
      <c r="P735" s="21"/>
      <c r="Q735" s="21"/>
      <c r="R735" s="21"/>
      <c r="S735" s="21"/>
      <c r="T735" s="21"/>
    </row>
    <row r="736" spans="3:20" ht="12.5" x14ac:dyDescent="0.25">
      <c r="C736" s="21"/>
      <c r="D736" s="21"/>
      <c r="E736" s="21"/>
      <c r="F736" s="21"/>
      <c r="G736" s="21"/>
      <c r="H736" s="21"/>
      <c r="I736" s="21"/>
      <c r="J736" s="21"/>
      <c r="K736" s="21"/>
      <c r="L736" s="21"/>
      <c r="M736" s="21"/>
      <c r="N736" s="21"/>
      <c r="O736" s="21"/>
      <c r="P736" s="21"/>
      <c r="Q736" s="21"/>
      <c r="R736" s="21"/>
      <c r="S736" s="21"/>
      <c r="T736" s="21"/>
    </row>
    <row r="737" spans="3:20" ht="12.5" x14ac:dyDescent="0.25">
      <c r="C737" s="21"/>
      <c r="D737" s="21"/>
      <c r="E737" s="21"/>
      <c r="F737" s="21"/>
      <c r="G737" s="21"/>
      <c r="H737" s="21"/>
      <c r="I737" s="21"/>
      <c r="J737" s="21"/>
      <c r="K737" s="21"/>
      <c r="L737" s="21"/>
      <c r="M737" s="21"/>
      <c r="N737" s="21"/>
      <c r="O737" s="21"/>
      <c r="P737" s="21"/>
      <c r="Q737" s="21"/>
      <c r="R737" s="21"/>
      <c r="S737" s="21"/>
      <c r="T737" s="21"/>
    </row>
    <row r="738" spans="3:20" ht="12.5" x14ac:dyDescent="0.25">
      <c r="C738" s="21"/>
      <c r="D738" s="21"/>
      <c r="E738" s="21"/>
      <c r="F738" s="21"/>
      <c r="G738" s="21"/>
      <c r="H738" s="21"/>
      <c r="I738" s="21"/>
      <c r="J738" s="21"/>
      <c r="K738" s="21"/>
      <c r="L738" s="21"/>
      <c r="M738" s="21"/>
      <c r="N738" s="21"/>
      <c r="O738" s="21"/>
      <c r="P738" s="21"/>
      <c r="Q738" s="21"/>
      <c r="R738" s="21"/>
      <c r="S738" s="21"/>
      <c r="T738" s="21"/>
    </row>
    <row r="739" spans="3:20" ht="12.5" x14ac:dyDescent="0.25">
      <c r="C739" s="21"/>
      <c r="D739" s="21"/>
      <c r="E739" s="21"/>
      <c r="F739" s="21"/>
      <c r="G739" s="21"/>
      <c r="H739" s="21"/>
      <c r="I739" s="21"/>
      <c r="J739" s="21"/>
      <c r="K739" s="21"/>
      <c r="L739" s="21"/>
      <c r="M739" s="21"/>
      <c r="N739" s="21"/>
      <c r="O739" s="21"/>
      <c r="P739" s="21"/>
      <c r="Q739" s="21"/>
      <c r="R739" s="21"/>
      <c r="S739" s="21"/>
      <c r="T739" s="21"/>
    </row>
    <row r="740" spans="3:20" ht="12.5" x14ac:dyDescent="0.25">
      <c r="C740" s="21"/>
      <c r="D740" s="21"/>
      <c r="E740" s="21"/>
      <c r="F740" s="21"/>
      <c r="G740" s="21"/>
      <c r="H740" s="21"/>
      <c r="I740" s="21"/>
      <c r="J740" s="21"/>
      <c r="K740" s="21"/>
      <c r="L740" s="21"/>
      <c r="M740" s="21"/>
      <c r="N740" s="21"/>
      <c r="O740" s="21"/>
      <c r="P740" s="21"/>
      <c r="Q740" s="21"/>
      <c r="R740" s="21"/>
      <c r="S740" s="21"/>
      <c r="T740" s="21"/>
    </row>
    <row r="741" spans="3:20" ht="12.5" x14ac:dyDescent="0.25">
      <c r="C741" s="21"/>
      <c r="D741" s="21"/>
      <c r="E741" s="21"/>
      <c r="F741" s="21"/>
      <c r="G741" s="21"/>
      <c r="H741" s="21"/>
      <c r="I741" s="21"/>
      <c r="J741" s="21"/>
      <c r="K741" s="21"/>
      <c r="L741" s="21"/>
      <c r="M741" s="21"/>
      <c r="N741" s="21"/>
      <c r="O741" s="21"/>
      <c r="P741" s="21"/>
      <c r="Q741" s="21"/>
      <c r="R741" s="21"/>
      <c r="S741" s="21"/>
      <c r="T741" s="21"/>
    </row>
    <row r="742" spans="3:20" ht="12.5" x14ac:dyDescent="0.25">
      <c r="C742" s="21"/>
      <c r="D742" s="21"/>
      <c r="E742" s="21"/>
      <c r="F742" s="21"/>
      <c r="G742" s="21"/>
      <c r="H742" s="21"/>
      <c r="I742" s="21"/>
      <c r="J742" s="21"/>
      <c r="K742" s="21"/>
      <c r="L742" s="21"/>
      <c r="M742" s="21"/>
      <c r="N742" s="21"/>
      <c r="O742" s="21"/>
      <c r="P742" s="21"/>
      <c r="Q742" s="21"/>
      <c r="R742" s="21"/>
      <c r="S742" s="21"/>
      <c r="T742" s="21"/>
    </row>
    <row r="743" spans="3:20" ht="12.5" x14ac:dyDescent="0.25">
      <c r="C743" s="21"/>
      <c r="D743" s="21"/>
      <c r="E743" s="21"/>
      <c r="F743" s="21"/>
      <c r="G743" s="21"/>
      <c r="H743" s="21"/>
      <c r="I743" s="21"/>
      <c r="J743" s="21"/>
      <c r="K743" s="21"/>
      <c r="L743" s="21"/>
      <c r="M743" s="21"/>
      <c r="N743" s="21"/>
      <c r="O743" s="21"/>
      <c r="P743" s="21"/>
      <c r="Q743" s="21"/>
      <c r="R743" s="21"/>
      <c r="S743" s="21"/>
      <c r="T743" s="21"/>
    </row>
    <row r="744" spans="3:20" ht="12.5" x14ac:dyDescent="0.25">
      <c r="C744" s="21"/>
      <c r="D744" s="21"/>
      <c r="E744" s="21"/>
      <c r="F744" s="21"/>
      <c r="G744" s="21"/>
      <c r="H744" s="21"/>
      <c r="I744" s="21"/>
      <c r="J744" s="21"/>
      <c r="K744" s="21"/>
      <c r="L744" s="21"/>
      <c r="M744" s="21"/>
      <c r="N744" s="21"/>
      <c r="O744" s="21"/>
      <c r="P744" s="21"/>
      <c r="Q744" s="21"/>
      <c r="R744" s="21"/>
      <c r="S744" s="21"/>
      <c r="T744" s="21"/>
    </row>
    <row r="745" spans="3:20" ht="12.5" x14ac:dyDescent="0.25">
      <c r="C745" s="21"/>
      <c r="D745" s="21"/>
      <c r="E745" s="21"/>
      <c r="F745" s="21"/>
      <c r="G745" s="21"/>
      <c r="H745" s="21"/>
      <c r="I745" s="21"/>
      <c r="J745" s="21"/>
      <c r="K745" s="21"/>
      <c r="L745" s="21"/>
      <c r="M745" s="21"/>
      <c r="N745" s="21"/>
      <c r="O745" s="21"/>
      <c r="P745" s="21"/>
      <c r="Q745" s="21"/>
      <c r="R745" s="21"/>
      <c r="S745" s="21"/>
      <c r="T745" s="21"/>
    </row>
    <row r="746" spans="3:20" ht="12.5" x14ac:dyDescent="0.25">
      <c r="C746" s="21"/>
      <c r="D746" s="21"/>
      <c r="E746" s="21"/>
      <c r="F746" s="21"/>
      <c r="G746" s="21"/>
      <c r="H746" s="21"/>
      <c r="I746" s="21"/>
      <c r="J746" s="21"/>
      <c r="K746" s="21"/>
      <c r="L746" s="21"/>
      <c r="M746" s="21"/>
      <c r="N746" s="21"/>
      <c r="O746" s="21"/>
      <c r="P746" s="21"/>
      <c r="Q746" s="21"/>
      <c r="R746" s="21"/>
      <c r="S746" s="21"/>
      <c r="T746" s="21"/>
    </row>
    <row r="747" spans="3:20" ht="12.5" x14ac:dyDescent="0.25">
      <c r="C747" s="21"/>
      <c r="D747" s="21"/>
      <c r="E747" s="21"/>
      <c r="F747" s="21"/>
      <c r="G747" s="21"/>
      <c r="H747" s="21"/>
      <c r="I747" s="21"/>
      <c r="J747" s="21"/>
      <c r="K747" s="21"/>
      <c r="L747" s="21"/>
      <c r="M747" s="21"/>
      <c r="N747" s="21"/>
      <c r="O747" s="21"/>
      <c r="P747" s="21"/>
      <c r="Q747" s="21"/>
      <c r="R747" s="21"/>
      <c r="S747" s="21"/>
      <c r="T747" s="21"/>
    </row>
    <row r="748" spans="3:20" ht="12.5" x14ac:dyDescent="0.25">
      <c r="C748" s="21"/>
      <c r="D748" s="21"/>
      <c r="E748" s="21"/>
      <c r="F748" s="21"/>
      <c r="G748" s="21"/>
      <c r="H748" s="21"/>
      <c r="I748" s="21"/>
      <c r="J748" s="21"/>
      <c r="K748" s="21"/>
      <c r="L748" s="21"/>
      <c r="M748" s="21"/>
      <c r="N748" s="21"/>
      <c r="O748" s="21"/>
      <c r="P748" s="21"/>
      <c r="Q748" s="21"/>
      <c r="R748" s="21"/>
      <c r="S748" s="21"/>
      <c r="T748" s="21"/>
    </row>
    <row r="749" spans="3:20" ht="12.5" x14ac:dyDescent="0.25">
      <c r="C749" s="21"/>
      <c r="D749" s="21"/>
      <c r="E749" s="21"/>
      <c r="F749" s="21"/>
      <c r="G749" s="21"/>
      <c r="H749" s="21"/>
      <c r="I749" s="21"/>
      <c r="J749" s="21"/>
      <c r="K749" s="21"/>
      <c r="L749" s="21"/>
      <c r="M749" s="21"/>
      <c r="N749" s="21"/>
      <c r="O749" s="21"/>
      <c r="P749" s="21"/>
      <c r="Q749" s="21"/>
      <c r="R749" s="21"/>
      <c r="S749" s="21"/>
      <c r="T749" s="21"/>
    </row>
    <row r="750" spans="3:20" ht="12.5" x14ac:dyDescent="0.25">
      <c r="C750" s="21"/>
      <c r="D750" s="21"/>
      <c r="E750" s="21"/>
      <c r="F750" s="21"/>
      <c r="G750" s="21"/>
      <c r="H750" s="21"/>
      <c r="I750" s="21"/>
      <c r="J750" s="21"/>
      <c r="K750" s="21"/>
      <c r="L750" s="21"/>
      <c r="M750" s="21"/>
      <c r="N750" s="21"/>
      <c r="O750" s="21"/>
      <c r="P750" s="21"/>
      <c r="Q750" s="21"/>
      <c r="R750" s="21"/>
      <c r="S750" s="21"/>
      <c r="T750" s="21"/>
    </row>
    <row r="751" spans="3:20" ht="12.5" x14ac:dyDescent="0.25">
      <c r="C751" s="21"/>
      <c r="D751" s="21"/>
      <c r="E751" s="21"/>
      <c r="F751" s="21"/>
      <c r="G751" s="21"/>
      <c r="H751" s="21"/>
      <c r="I751" s="21"/>
      <c r="J751" s="21"/>
      <c r="K751" s="21"/>
      <c r="L751" s="21"/>
      <c r="M751" s="21"/>
      <c r="N751" s="21"/>
      <c r="O751" s="21"/>
      <c r="P751" s="21"/>
      <c r="Q751" s="21"/>
      <c r="R751" s="21"/>
      <c r="S751" s="21"/>
      <c r="T751" s="21"/>
    </row>
    <row r="752" spans="3:20" ht="12.5" x14ac:dyDescent="0.25">
      <c r="C752" s="21"/>
      <c r="D752" s="21"/>
      <c r="E752" s="21"/>
      <c r="F752" s="21"/>
      <c r="G752" s="21"/>
      <c r="H752" s="21"/>
      <c r="I752" s="21"/>
      <c r="J752" s="21"/>
      <c r="K752" s="21"/>
      <c r="L752" s="21"/>
      <c r="M752" s="21"/>
      <c r="N752" s="21"/>
      <c r="O752" s="21"/>
      <c r="P752" s="21"/>
      <c r="Q752" s="21"/>
      <c r="R752" s="21"/>
      <c r="S752" s="21"/>
      <c r="T752" s="21"/>
    </row>
    <row r="753" spans="3:20" ht="12.5" x14ac:dyDescent="0.25">
      <c r="C753" s="21"/>
      <c r="D753" s="21"/>
      <c r="E753" s="21"/>
      <c r="F753" s="21"/>
      <c r="G753" s="21"/>
      <c r="H753" s="21"/>
      <c r="I753" s="21"/>
      <c r="J753" s="21"/>
      <c r="K753" s="21"/>
      <c r="L753" s="21"/>
      <c r="M753" s="21"/>
      <c r="N753" s="21"/>
      <c r="O753" s="21"/>
      <c r="P753" s="21"/>
      <c r="Q753" s="21"/>
      <c r="R753" s="21"/>
      <c r="S753" s="21"/>
      <c r="T753" s="21"/>
    </row>
    <row r="754" spans="3:20" ht="12.5" x14ac:dyDescent="0.25">
      <c r="C754" s="21"/>
      <c r="D754" s="21"/>
      <c r="E754" s="21"/>
      <c r="F754" s="21"/>
      <c r="G754" s="21"/>
      <c r="H754" s="21"/>
      <c r="I754" s="21"/>
      <c r="J754" s="21"/>
      <c r="K754" s="21"/>
      <c r="L754" s="21"/>
      <c r="M754" s="21"/>
      <c r="N754" s="21"/>
      <c r="O754" s="21"/>
      <c r="P754" s="21"/>
      <c r="Q754" s="21"/>
      <c r="R754" s="21"/>
      <c r="S754" s="21"/>
      <c r="T754" s="21"/>
    </row>
    <row r="755" spans="3:20" ht="12.5" x14ac:dyDescent="0.25">
      <c r="C755" s="21"/>
      <c r="D755" s="21"/>
      <c r="E755" s="21"/>
      <c r="F755" s="21"/>
      <c r="G755" s="21"/>
      <c r="H755" s="21"/>
      <c r="I755" s="21"/>
      <c r="J755" s="21"/>
      <c r="K755" s="21"/>
      <c r="L755" s="21"/>
      <c r="M755" s="21"/>
      <c r="N755" s="21"/>
      <c r="O755" s="21"/>
      <c r="P755" s="21"/>
      <c r="Q755" s="21"/>
      <c r="R755" s="21"/>
      <c r="S755" s="21"/>
      <c r="T755" s="21"/>
    </row>
    <row r="756" spans="3:20" ht="12.5" x14ac:dyDescent="0.25">
      <c r="C756" s="21"/>
      <c r="D756" s="21"/>
      <c r="E756" s="21"/>
      <c r="F756" s="21"/>
      <c r="G756" s="21"/>
      <c r="H756" s="21"/>
      <c r="I756" s="21"/>
      <c r="J756" s="21"/>
      <c r="K756" s="21"/>
      <c r="L756" s="21"/>
      <c r="M756" s="21"/>
      <c r="N756" s="21"/>
      <c r="O756" s="21"/>
      <c r="P756" s="21"/>
      <c r="Q756" s="21"/>
      <c r="R756" s="21"/>
      <c r="S756" s="21"/>
      <c r="T756" s="21"/>
    </row>
    <row r="757" spans="3:20" ht="12.5" x14ac:dyDescent="0.25">
      <c r="C757" s="21"/>
      <c r="D757" s="21"/>
      <c r="E757" s="21"/>
      <c r="F757" s="21"/>
      <c r="G757" s="21"/>
      <c r="H757" s="21"/>
      <c r="I757" s="21"/>
      <c r="J757" s="21"/>
      <c r="K757" s="21"/>
      <c r="L757" s="21"/>
      <c r="M757" s="21"/>
      <c r="N757" s="21"/>
      <c r="O757" s="21"/>
      <c r="P757" s="21"/>
      <c r="Q757" s="21"/>
      <c r="R757" s="21"/>
      <c r="S757" s="21"/>
      <c r="T757" s="21"/>
    </row>
    <row r="758" spans="3:20" ht="12.5" x14ac:dyDescent="0.25">
      <c r="C758" s="21"/>
      <c r="D758" s="21"/>
      <c r="E758" s="21"/>
      <c r="F758" s="21"/>
      <c r="G758" s="21"/>
      <c r="H758" s="21"/>
      <c r="I758" s="21"/>
      <c r="J758" s="21"/>
      <c r="K758" s="21"/>
      <c r="L758" s="21"/>
      <c r="M758" s="21"/>
      <c r="N758" s="21"/>
      <c r="O758" s="21"/>
      <c r="P758" s="21"/>
      <c r="Q758" s="21"/>
      <c r="R758" s="21"/>
      <c r="S758" s="21"/>
      <c r="T758" s="21"/>
    </row>
    <row r="759" spans="3:20" ht="12.5" x14ac:dyDescent="0.25">
      <c r="C759" s="21"/>
      <c r="D759" s="21"/>
      <c r="E759" s="21"/>
      <c r="F759" s="21"/>
      <c r="G759" s="21"/>
      <c r="H759" s="21"/>
      <c r="I759" s="21"/>
      <c r="J759" s="21"/>
      <c r="K759" s="21"/>
      <c r="L759" s="21"/>
      <c r="M759" s="21"/>
      <c r="N759" s="21"/>
      <c r="O759" s="21"/>
      <c r="P759" s="21"/>
      <c r="Q759" s="21"/>
      <c r="R759" s="21"/>
      <c r="S759" s="21"/>
      <c r="T759" s="21"/>
    </row>
    <row r="760" spans="3:20" ht="12.5" x14ac:dyDescent="0.25">
      <c r="C760" s="21"/>
      <c r="D760" s="21"/>
      <c r="E760" s="21"/>
      <c r="F760" s="21"/>
      <c r="G760" s="21"/>
      <c r="H760" s="21"/>
      <c r="I760" s="21"/>
      <c r="J760" s="21"/>
      <c r="K760" s="21"/>
      <c r="L760" s="21"/>
      <c r="M760" s="21"/>
      <c r="N760" s="21"/>
      <c r="O760" s="21"/>
      <c r="P760" s="21"/>
      <c r="Q760" s="21"/>
      <c r="R760" s="21"/>
      <c r="S760" s="21"/>
      <c r="T760" s="21"/>
    </row>
    <row r="761" spans="3:20" ht="12.5" x14ac:dyDescent="0.25">
      <c r="C761" s="21"/>
      <c r="D761" s="21"/>
      <c r="E761" s="21"/>
      <c r="F761" s="21"/>
      <c r="G761" s="21"/>
      <c r="H761" s="21"/>
      <c r="I761" s="21"/>
      <c r="J761" s="21"/>
      <c r="K761" s="21"/>
      <c r="L761" s="21"/>
      <c r="M761" s="21"/>
      <c r="N761" s="21"/>
      <c r="O761" s="21"/>
      <c r="P761" s="21"/>
      <c r="Q761" s="21"/>
      <c r="R761" s="21"/>
      <c r="S761" s="21"/>
      <c r="T761" s="21"/>
    </row>
    <row r="762" spans="3:20" ht="12.5" x14ac:dyDescent="0.25">
      <c r="C762" s="21"/>
      <c r="D762" s="21"/>
      <c r="E762" s="21"/>
      <c r="F762" s="21"/>
      <c r="G762" s="21"/>
      <c r="H762" s="21"/>
      <c r="I762" s="21"/>
      <c r="J762" s="21"/>
      <c r="K762" s="21"/>
      <c r="L762" s="21"/>
      <c r="M762" s="21"/>
      <c r="N762" s="21"/>
      <c r="O762" s="21"/>
      <c r="P762" s="21"/>
      <c r="Q762" s="21"/>
      <c r="R762" s="21"/>
      <c r="S762" s="21"/>
      <c r="T762" s="21"/>
    </row>
    <row r="763" spans="3:20" ht="12.5" x14ac:dyDescent="0.25">
      <c r="C763" s="21"/>
      <c r="D763" s="21"/>
      <c r="E763" s="21"/>
      <c r="F763" s="21"/>
      <c r="G763" s="21"/>
      <c r="H763" s="21"/>
      <c r="I763" s="21"/>
      <c r="J763" s="21"/>
      <c r="K763" s="21"/>
      <c r="L763" s="21"/>
      <c r="M763" s="21"/>
      <c r="N763" s="21"/>
      <c r="O763" s="21"/>
      <c r="P763" s="21"/>
      <c r="Q763" s="21"/>
      <c r="R763" s="21"/>
      <c r="S763" s="21"/>
      <c r="T763" s="21"/>
    </row>
    <row r="764" spans="3:20" ht="12.5" x14ac:dyDescent="0.25">
      <c r="C764" s="21"/>
      <c r="D764" s="21"/>
      <c r="E764" s="21"/>
      <c r="F764" s="21"/>
      <c r="G764" s="21"/>
      <c r="H764" s="21"/>
      <c r="I764" s="21"/>
      <c r="J764" s="21"/>
      <c r="K764" s="21"/>
      <c r="L764" s="21"/>
      <c r="M764" s="21"/>
      <c r="N764" s="21"/>
      <c r="O764" s="21"/>
      <c r="P764" s="21"/>
      <c r="Q764" s="21"/>
      <c r="R764" s="21"/>
      <c r="S764" s="21"/>
      <c r="T764" s="21"/>
    </row>
    <row r="765" spans="3:20" ht="12.5" x14ac:dyDescent="0.25">
      <c r="C765" s="21"/>
      <c r="D765" s="21"/>
      <c r="E765" s="21"/>
      <c r="F765" s="21"/>
      <c r="G765" s="21"/>
      <c r="H765" s="21"/>
      <c r="I765" s="21"/>
      <c r="J765" s="21"/>
      <c r="K765" s="21"/>
      <c r="L765" s="21"/>
      <c r="M765" s="21"/>
      <c r="N765" s="21"/>
      <c r="O765" s="21"/>
      <c r="P765" s="21"/>
      <c r="Q765" s="21"/>
      <c r="R765" s="21"/>
      <c r="S765" s="21"/>
      <c r="T765" s="21"/>
    </row>
    <row r="766" spans="3:20" ht="12.5" x14ac:dyDescent="0.25">
      <c r="C766" s="21"/>
      <c r="D766" s="21"/>
      <c r="E766" s="21"/>
      <c r="F766" s="21"/>
      <c r="G766" s="21"/>
      <c r="H766" s="21"/>
      <c r="I766" s="21"/>
      <c r="J766" s="21"/>
      <c r="K766" s="21"/>
      <c r="L766" s="21"/>
      <c r="M766" s="21"/>
      <c r="N766" s="21"/>
      <c r="O766" s="21"/>
      <c r="P766" s="21"/>
      <c r="Q766" s="21"/>
      <c r="R766" s="21"/>
      <c r="S766" s="21"/>
      <c r="T766" s="21"/>
    </row>
    <row r="767" spans="3:20" ht="12.5" x14ac:dyDescent="0.25">
      <c r="C767" s="21"/>
      <c r="D767" s="21"/>
      <c r="E767" s="21"/>
      <c r="F767" s="21"/>
      <c r="G767" s="21"/>
      <c r="H767" s="21"/>
      <c r="I767" s="21"/>
      <c r="J767" s="21"/>
      <c r="K767" s="21"/>
      <c r="L767" s="21"/>
      <c r="M767" s="21"/>
      <c r="N767" s="21"/>
      <c r="O767" s="21"/>
      <c r="P767" s="21"/>
      <c r="Q767" s="21"/>
      <c r="R767" s="21"/>
      <c r="S767" s="21"/>
      <c r="T767" s="21"/>
    </row>
    <row r="768" spans="3:20" ht="12.5" x14ac:dyDescent="0.25">
      <c r="C768" s="21"/>
      <c r="D768" s="21"/>
      <c r="E768" s="21"/>
      <c r="F768" s="21"/>
      <c r="G768" s="21"/>
      <c r="H768" s="21"/>
      <c r="I768" s="21"/>
      <c r="J768" s="21"/>
      <c r="K768" s="21"/>
      <c r="L768" s="21"/>
      <c r="M768" s="21"/>
      <c r="N768" s="21"/>
      <c r="O768" s="21"/>
      <c r="P768" s="21"/>
      <c r="Q768" s="21"/>
      <c r="R768" s="21"/>
      <c r="S768" s="21"/>
      <c r="T768" s="21"/>
    </row>
    <row r="769" spans="3:20" ht="12.5" x14ac:dyDescent="0.25">
      <c r="C769" s="21"/>
      <c r="D769" s="21"/>
      <c r="E769" s="21"/>
      <c r="F769" s="21"/>
      <c r="G769" s="21"/>
      <c r="H769" s="21"/>
      <c r="I769" s="21"/>
      <c r="J769" s="21"/>
      <c r="K769" s="21"/>
      <c r="L769" s="21"/>
      <c r="M769" s="21"/>
      <c r="N769" s="21"/>
      <c r="O769" s="21"/>
      <c r="P769" s="21"/>
      <c r="Q769" s="21"/>
      <c r="R769" s="21"/>
      <c r="S769" s="21"/>
      <c r="T769" s="21"/>
    </row>
    <row r="770" spans="3:20" ht="12.5" x14ac:dyDescent="0.25">
      <c r="C770" s="21"/>
      <c r="D770" s="21"/>
      <c r="E770" s="21"/>
      <c r="F770" s="21"/>
      <c r="G770" s="21"/>
      <c r="H770" s="21"/>
      <c r="I770" s="21"/>
      <c r="J770" s="21"/>
      <c r="K770" s="21"/>
      <c r="L770" s="21"/>
      <c r="M770" s="21"/>
      <c r="N770" s="21"/>
      <c r="O770" s="21"/>
      <c r="P770" s="21"/>
      <c r="Q770" s="21"/>
      <c r="R770" s="21"/>
      <c r="S770" s="21"/>
      <c r="T770" s="21"/>
    </row>
    <row r="771" spans="3:20" ht="12.5" x14ac:dyDescent="0.25">
      <c r="C771" s="21"/>
      <c r="D771" s="21"/>
      <c r="E771" s="21"/>
      <c r="F771" s="21"/>
      <c r="G771" s="21"/>
      <c r="H771" s="21"/>
      <c r="I771" s="21"/>
      <c r="J771" s="21"/>
      <c r="K771" s="21"/>
      <c r="L771" s="21"/>
      <c r="M771" s="21"/>
      <c r="N771" s="21"/>
      <c r="O771" s="21"/>
      <c r="P771" s="21"/>
      <c r="Q771" s="21"/>
      <c r="R771" s="21"/>
      <c r="S771" s="21"/>
      <c r="T771" s="21"/>
    </row>
    <row r="772" spans="3:20" ht="12.5" x14ac:dyDescent="0.25">
      <c r="C772" s="21"/>
      <c r="D772" s="21"/>
      <c r="E772" s="21"/>
      <c r="F772" s="21"/>
      <c r="G772" s="21"/>
      <c r="H772" s="21"/>
      <c r="I772" s="21"/>
      <c r="J772" s="21"/>
      <c r="K772" s="21"/>
      <c r="L772" s="21"/>
      <c r="M772" s="21"/>
      <c r="N772" s="21"/>
      <c r="O772" s="21"/>
      <c r="P772" s="21"/>
      <c r="Q772" s="21"/>
      <c r="R772" s="21"/>
      <c r="S772" s="21"/>
      <c r="T772" s="21"/>
    </row>
    <row r="773" spans="3:20" ht="12.5" x14ac:dyDescent="0.25">
      <c r="C773" s="21"/>
      <c r="D773" s="21"/>
      <c r="E773" s="21"/>
      <c r="F773" s="21"/>
      <c r="G773" s="21"/>
      <c r="H773" s="21"/>
      <c r="I773" s="21"/>
      <c r="J773" s="21"/>
      <c r="K773" s="21"/>
      <c r="L773" s="21"/>
      <c r="M773" s="21"/>
      <c r="N773" s="21"/>
      <c r="O773" s="21"/>
      <c r="P773" s="21"/>
      <c r="Q773" s="21"/>
      <c r="R773" s="21"/>
      <c r="S773" s="21"/>
      <c r="T773" s="21"/>
    </row>
    <row r="774" spans="3:20" ht="12.5" x14ac:dyDescent="0.25">
      <c r="C774" s="21"/>
      <c r="D774" s="21"/>
      <c r="E774" s="21"/>
      <c r="F774" s="21"/>
      <c r="G774" s="21"/>
      <c r="H774" s="21"/>
      <c r="I774" s="21"/>
      <c r="J774" s="21"/>
      <c r="K774" s="21"/>
      <c r="L774" s="21"/>
      <c r="M774" s="21"/>
      <c r="N774" s="21"/>
      <c r="O774" s="21"/>
      <c r="P774" s="21"/>
      <c r="Q774" s="21"/>
      <c r="R774" s="21"/>
      <c r="S774" s="21"/>
      <c r="T774" s="21"/>
    </row>
    <row r="775" spans="3:20" ht="12.5" x14ac:dyDescent="0.25">
      <c r="C775" s="21"/>
      <c r="D775" s="21"/>
      <c r="E775" s="21"/>
      <c r="F775" s="21"/>
      <c r="G775" s="21"/>
      <c r="H775" s="21"/>
      <c r="I775" s="21"/>
      <c r="J775" s="21"/>
      <c r="K775" s="21"/>
      <c r="L775" s="21"/>
      <c r="M775" s="21"/>
      <c r="N775" s="21"/>
      <c r="O775" s="21"/>
      <c r="P775" s="21"/>
      <c r="Q775" s="21"/>
      <c r="R775" s="21"/>
      <c r="S775" s="21"/>
      <c r="T775" s="21"/>
    </row>
    <row r="776" spans="3:20" ht="12.5" x14ac:dyDescent="0.25">
      <c r="C776" s="21"/>
      <c r="D776" s="21"/>
      <c r="E776" s="21"/>
      <c r="F776" s="21"/>
      <c r="G776" s="21"/>
      <c r="H776" s="21"/>
      <c r="I776" s="21"/>
      <c r="J776" s="21"/>
      <c r="K776" s="21"/>
      <c r="L776" s="21"/>
      <c r="M776" s="21"/>
      <c r="N776" s="21"/>
      <c r="O776" s="21"/>
      <c r="P776" s="21"/>
      <c r="Q776" s="21"/>
      <c r="R776" s="21"/>
      <c r="S776" s="21"/>
      <c r="T776" s="21"/>
    </row>
    <row r="777" spans="3:20" ht="12.5" x14ac:dyDescent="0.25">
      <c r="C777" s="21"/>
      <c r="D777" s="21"/>
      <c r="E777" s="21"/>
      <c r="F777" s="21"/>
      <c r="G777" s="21"/>
      <c r="H777" s="21"/>
      <c r="I777" s="21"/>
      <c r="J777" s="21"/>
      <c r="K777" s="21"/>
      <c r="L777" s="21"/>
      <c r="M777" s="21"/>
      <c r="N777" s="21"/>
      <c r="O777" s="21"/>
      <c r="P777" s="21"/>
      <c r="Q777" s="21"/>
      <c r="R777" s="21"/>
      <c r="S777" s="21"/>
      <c r="T777" s="21"/>
    </row>
    <row r="778" spans="3:20" ht="12.5" x14ac:dyDescent="0.25">
      <c r="C778" s="21"/>
      <c r="D778" s="21"/>
      <c r="E778" s="21"/>
      <c r="F778" s="21"/>
      <c r="G778" s="21"/>
      <c r="H778" s="21"/>
      <c r="I778" s="21"/>
      <c r="J778" s="21"/>
      <c r="K778" s="21"/>
      <c r="L778" s="21"/>
      <c r="M778" s="21"/>
      <c r="N778" s="21"/>
      <c r="O778" s="21"/>
      <c r="P778" s="21"/>
      <c r="Q778" s="21"/>
      <c r="R778" s="21"/>
      <c r="S778" s="21"/>
      <c r="T778" s="21"/>
    </row>
    <row r="779" spans="3:20" ht="12.5" x14ac:dyDescent="0.25">
      <c r="C779" s="21"/>
      <c r="D779" s="21"/>
      <c r="E779" s="21"/>
      <c r="F779" s="21"/>
      <c r="G779" s="21"/>
      <c r="H779" s="21"/>
      <c r="I779" s="21"/>
      <c r="J779" s="21"/>
      <c r="K779" s="21"/>
      <c r="L779" s="21"/>
      <c r="M779" s="21"/>
      <c r="N779" s="21"/>
      <c r="O779" s="21"/>
      <c r="P779" s="21"/>
      <c r="Q779" s="21"/>
      <c r="R779" s="21"/>
      <c r="S779" s="21"/>
      <c r="T779" s="21"/>
    </row>
    <row r="780" spans="3:20" ht="12.5" x14ac:dyDescent="0.25">
      <c r="C780" s="21"/>
      <c r="D780" s="21"/>
      <c r="E780" s="21"/>
      <c r="F780" s="21"/>
      <c r="G780" s="21"/>
      <c r="H780" s="21"/>
      <c r="I780" s="21"/>
      <c r="J780" s="21"/>
      <c r="K780" s="21"/>
      <c r="L780" s="21"/>
      <c r="M780" s="21"/>
      <c r="N780" s="21"/>
      <c r="O780" s="21"/>
      <c r="P780" s="21"/>
      <c r="Q780" s="21"/>
      <c r="R780" s="21"/>
      <c r="S780" s="21"/>
      <c r="T780" s="21"/>
    </row>
    <row r="781" spans="3:20" ht="12.5" x14ac:dyDescent="0.25">
      <c r="C781" s="21"/>
      <c r="D781" s="21"/>
      <c r="E781" s="21"/>
      <c r="F781" s="21"/>
      <c r="G781" s="21"/>
      <c r="H781" s="21"/>
      <c r="I781" s="21"/>
      <c r="J781" s="21"/>
      <c r="K781" s="21"/>
      <c r="L781" s="21"/>
      <c r="M781" s="21"/>
      <c r="N781" s="21"/>
      <c r="O781" s="21"/>
      <c r="P781" s="21"/>
      <c r="Q781" s="21"/>
      <c r="R781" s="21"/>
      <c r="S781" s="21"/>
      <c r="T781" s="21"/>
    </row>
    <row r="782" spans="3:20" ht="12.5" x14ac:dyDescent="0.25">
      <c r="C782" s="21"/>
      <c r="D782" s="21"/>
      <c r="E782" s="21"/>
      <c r="F782" s="21"/>
      <c r="G782" s="21"/>
      <c r="H782" s="21"/>
      <c r="I782" s="21"/>
      <c r="J782" s="21"/>
      <c r="K782" s="21"/>
      <c r="L782" s="21"/>
      <c r="M782" s="21"/>
      <c r="N782" s="21"/>
      <c r="O782" s="21"/>
      <c r="P782" s="21"/>
      <c r="Q782" s="21"/>
      <c r="R782" s="21"/>
      <c r="S782" s="21"/>
      <c r="T782" s="21"/>
    </row>
    <row r="783" spans="3:20" ht="12.5" x14ac:dyDescent="0.25">
      <c r="C783" s="21"/>
      <c r="D783" s="21"/>
      <c r="E783" s="21"/>
      <c r="F783" s="21"/>
      <c r="G783" s="21"/>
      <c r="H783" s="21"/>
      <c r="I783" s="21"/>
      <c r="J783" s="21"/>
      <c r="K783" s="21"/>
      <c r="L783" s="21"/>
      <c r="M783" s="21"/>
      <c r="N783" s="21"/>
      <c r="O783" s="21"/>
      <c r="P783" s="21"/>
      <c r="Q783" s="21"/>
      <c r="R783" s="21"/>
      <c r="S783" s="21"/>
      <c r="T783" s="21"/>
    </row>
    <row r="784" spans="3:20" ht="12.5" x14ac:dyDescent="0.25">
      <c r="C784" s="21"/>
      <c r="D784" s="21"/>
      <c r="E784" s="21"/>
      <c r="F784" s="21"/>
      <c r="G784" s="21"/>
      <c r="H784" s="21"/>
      <c r="I784" s="21"/>
      <c r="J784" s="21"/>
      <c r="K784" s="21"/>
      <c r="L784" s="21"/>
      <c r="M784" s="21"/>
      <c r="N784" s="21"/>
      <c r="O784" s="21"/>
      <c r="P784" s="21"/>
      <c r="Q784" s="21"/>
      <c r="R784" s="21"/>
      <c r="S784" s="21"/>
      <c r="T784" s="21"/>
    </row>
    <row r="785" spans="3:20" ht="12.5" x14ac:dyDescent="0.25">
      <c r="C785" s="21"/>
      <c r="D785" s="21"/>
      <c r="E785" s="21"/>
      <c r="F785" s="21"/>
      <c r="G785" s="21"/>
      <c r="H785" s="21"/>
      <c r="I785" s="21"/>
      <c r="J785" s="21"/>
      <c r="K785" s="21"/>
      <c r="L785" s="21"/>
      <c r="M785" s="21"/>
      <c r="N785" s="21"/>
      <c r="O785" s="21"/>
      <c r="P785" s="21"/>
      <c r="Q785" s="21"/>
      <c r="R785" s="21"/>
      <c r="S785" s="21"/>
      <c r="T785" s="21"/>
    </row>
    <row r="786" spans="3:20" ht="12.5" x14ac:dyDescent="0.25">
      <c r="C786" s="21"/>
      <c r="D786" s="21"/>
      <c r="E786" s="21"/>
      <c r="F786" s="21"/>
      <c r="G786" s="21"/>
      <c r="H786" s="21"/>
      <c r="I786" s="21"/>
      <c r="J786" s="21"/>
      <c r="K786" s="21"/>
      <c r="L786" s="21"/>
      <c r="M786" s="21"/>
      <c r="N786" s="21"/>
      <c r="O786" s="21"/>
      <c r="P786" s="21"/>
      <c r="Q786" s="21"/>
      <c r="R786" s="21"/>
      <c r="S786" s="21"/>
      <c r="T786" s="21"/>
    </row>
    <row r="787" spans="3:20" ht="12.5" x14ac:dyDescent="0.25">
      <c r="C787" s="21"/>
      <c r="D787" s="21"/>
      <c r="E787" s="21"/>
      <c r="F787" s="21"/>
      <c r="G787" s="21"/>
      <c r="H787" s="21"/>
      <c r="I787" s="21"/>
      <c r="J787" s="21"/>
      <c r="K787" s="21"/>
      <c r="L787" s="21"/>
      <c r="M787" s="21"/>
      <c r="N787" s="21"/>
      <c r="O787" s="21"/>
      <c r="P787" s="21"/>
      <c r="Q787" s="21"/>
      <c r="R787" s="21"/>
      <c r="S787" s="21"/>
      <c r="T787" s="21"/>
    </row>
    <row r="788" spans="3:20" ht="12.5" x14ac:dyDescent="0.25">
      <c r="C788" s="21"/>
      <c r="D788" s="21"/>
      <c r="E788" s="21"/>
      <c r="F788" s="21"/>
      <c r="G788" s="21"/>
      <c r="H788" s="21"/>
      <c r="I788" s="21"/>
      <c r="J788" s="21"/>
      <c r="K788" s="21"/>
      <c r="L788" s="21"/>
      <c r="M788" s="21"/>
      <c r="N788" s="21"/>
      <c r="O788" s="21"/>
      <c r="P788" s="21"/>
      <c r="Q788" s="21"/>
      <c r="R788" s="21"/>
      <c r="S788" s="21"/>
      <c r="T788" s="21"/>
    </row>
    <row r="789" spans="3:20" ht="12.5" x14ac:dyDescent="0.25">
      <c r="C789" s="21"/>
      <c r="D789" s="21"/>
      <c r="E789" s="21"/>
      <c r="F789" s="21"/>
      <c r="G789" s="21"/>
      <c r="H789" s="21"/>
      <c r="I789" s="21"/>
      <c r="J789" s="21"/>
      <c r="K789" s="21"/>
      <c r="L789" s="21"/>
      <c r="M789" s="21"/>
      <c r="N789" s="21"/>
      <c r="O789" s="21"/>
      <c r="P789" s="21"/>
      <c r="Q789" s="21"/>
      <c r="R789" s="21"/>
      <c r="S789" s="21"/>
      <c r="T789" s="21"/>
    </row>
    <row r="790" spans="3:20" ht="12.5" x14ac:dyDescent="0.25">
      <c r="C790" s="21"/>
      <c r="D790" s="21"/>
      <c r="E790" s="21"/>
      <c r="F790" s="21"/>
      <c r="G790" s="21"/>
      <c r="H790" s="21"/>
      <c r="I790" s="21"/>
      <c r="J790" s="21"/>
      <c r="K790" s="21"/>
      <c r="L790" s="21"/>
      <c r="M790" s="21"/>
      <c r="N790" s="21"/>
      <c r="O790" s="21"/>
      <c r="P790" s="21"/>
      <c r="Q790" s="21"/>
      <c r="R790" s="21"/>
      <c r="S790" s="21"/>
      <c r="T790" s="21"/>
    </row>
    <row r="791" spans="3:20" ht="12.5" x14ac:dyDescent="0.25">
      <c r="C791" s="21"/>
      <c r="D791" s="21"/>
      <c r="E791" s="21"/>
      <c r="F791" s="21"/>
      <c r="G791" s="21"/>
      <c r="H791" s="21"/>
      <c r="I791" s="21"/>
      <c r="J791" s="21"/>
      <c r="K791" s="21"/>
      <c r="L791" s="21"/>
      <c r="M791" s="21"/>
      <c r="N791" s="21"/>
      <c r="O791" s="21"/>
      <c r="P791" s="21"/>
      <c r="Q791" s="21"/>
      <c r="R791" s="21"/>
      <c r="S791" s="21"/>
      <c r="T791" s="21"/>
    </row>
    <row r="792" spans="3:20" ht="12.5" x14ac:dyDescent="0.25">
      <c r="C792" s="21"/>
      <c r="D792" s="21"/>
      <c r="E792" s="21"/>
      <c r="F792" s="21"/>
      <c r="G792" s="21"/>
      <c r="H792" s="21"/>
      <c r="I792" s="21"/>
      <c r="J792" s="21"/>
      <c r="K792" s="21"/>
      <c r="L792" s="21"/>
      <c r="M792" s="21"/>
      <c r="N792" s="21"/>
      <c r="O792" s="21"/>
      <c r="P792" s="21"/>
      <c r="Q792" s="21"/>
      <c r="R792" s="21"/>
      <c r="S792" s="21"/>
      <c r="T792" s="21"/>
    </row>
    <row r="793" spans="3:20" ht="12.5" x14ac:dyDescent="0.25">
      <c r="C793" s="21"/>
      <c r="D793" s="21"/>
      <c r="E793" s="21"/>
      <c r="F793" s="21"/>
      <c r="G793" s="21"/>
      <c r="H793" s="21"/>
      <c r="I793" s="21"/>
      <c r="J793" s="21"/>
      <c r="K793" s="21"/>
      <c r="L793" s="21"/>
      <c r="M793" s="21"/>
      <c r="N793" s="21"/>
      <c r="O793" s="21"/>
      <c r="P793" s="21"/>
      <c r="Q793" s="21"/>
      <c r="R793" s="21"/>
      <c r="S793" s="21"/>
      <c r="T793" s="21"/>
    </row>
    <row r="794" spans="3:20" ht="12.5" x14ac:dyDescent="0.25">
      <c r="C794" s="21"/>
      <c r="D794" s="21"/>
      <c r="E794" s="21"/>
      <c r="F794" s="21"/>
      <c r="G794" s="21"/>
      <c r="H794" s="21"/>
      <c r="I794" s="21"/>
      <c r="J794" s="21"/>
      <c r="K794" s="21"/>
      <c r="L794" s="21"/>
      <c r="M794" s="21"/>
      <c r="N794" s="21"/>
      <c r="O794" s="21"/>
      <c r="P794" s="21"/>
      <c r="Q794" s="21"/>
      <c r="R794" s="21"/>
      <c r="S794" s="21"/>
      <c r="T794" s="21"/>
    </row>
    <row r="795" spans="3:20" ht="12.5" x14ac:dyDescent="0.25">
      <c r="C795" s="21"/>
      <c r="D795" s="21"/>
      <c r="E795" s="21"/>
      <c r="F795" s="21"/>
      <c r="G795" s="21"/>
      <c r="H795" s="21"/>
      <c r="I795" s="21"/>
      <c r="J795" s="21"/>
      <c r="K795" s="21"/>
      <c r="L795" s="21"/>
      <c r="M795" s="21"/>
      <c r="N795" s="21"/>
      <c r="O795" s="21"/>
      <c r="P795" s="21"/>
      <c r="Q795" s="21"/>
      <c r="R795" s="21"/>
      <c r="S795" s="21"/>
      <c r="T795" s="21"/>
    </row>
    <row r="796" spans="3:20" ht="12.5" x14ac:dyDescent="0.25">
      <c r="C796" s="21"/>
      <c r="D796" s="21"/>
      <c r="E796" s="21"/>
      <c r="F796" s="21"/>
      <c r="G796" s="21"/>
      <c r="H796" s="21"/>
      <c r="I796" s="21"/>
      <c r="J796" s="21"/>
      <c r="K796" s="21"/>
      <c r="L796" s="21"/>
      <c r="M796" s="21"/>
      <c r="N796" s="21"/>
      <c r="O796" s="21"/>
      <c r="P796" s="21"/>
      <c r="Q796" s="21"/>
      <c r="R796" s="21"/>
      <c r="S796" s="21"/>
      <c r="T796" s="21"/>
    </row>
    <row r="797" spans="3:20" ht="12.5" x14ac:dyDescent="0.25">
      <c r="C797" s="21"/>
      <c r="D797" s="21"/>
      <c r="E797" s="21"/>
      <c r="F797" s="21"/>
      <c r="G797" s="21"/>
      <c r="H797" s="21"/>
      <c r="I797" s="21"/>
      <c r="J797" s="21"/>
      <c r="K797" s="21"/>
      <c r="L797" s="21"/>
      <c r="M797" s="21"/>
      <c r="N797" s="21"/>
      <c r="O797" s="21"/>
      <c r="P797" s="21"/>
      <c r="Q797" s="21"/>
      <c r="R797" s="21"/>
      <c r="S797" s="21"/>
      <c r="T797" s="21"/>
    </row>
    <row r="798" spans="3:20" ht="12.5" x14ac:dyDescent="0.25">
      <c r="C798" s="21"/>
      <c r="D798" s="21"/>
      <c r="E798" s="21"/>
      <c r="F798" s="21"/>
      <c r="G798" s="21"/>
      <c r="H798" s="21"/>
      <c r="I798" s="21"/>
      <c r="J798" s="21"/>
      <c r="K798" s="21"/>
      <c r="L798" s="21"/>
      <c r="M798" s="21"/>
      <c r="N798" s="21"/>
      <c r="O798" s="21"/>
      <c r="P798" s="21"/>
      <c r="Q798" s="21"/>
      <c r="R798" s="21"/>
      <c r="S798" s="21"/>
      <c r="T798" s="21"/>
    </row>
    <row r="799" spans="3:20" ht="12.5" x14ac:dyDescent="0.25">
      <c r="C799" s="21"/>
      <c r="D799" s="21"/>
      <c r="E799" s="21"/>
      <c r="F799" s="21"/>
      <c r="G799" s="21"/>
      <c r="H799" s="21"/>
      <c r="I799" s="21"/>
      <c r="J799" s="21"/>
      <c r="K799" s="21"/>
      <c r="L799" s="21"/>
      <c r="M799" s="21"/>
      <c r="N799" s="21"/>
      <c r="O799" s="21"/>
      <c r="P799" s="21"/>
      <c r="Q799" s="21"/>
      <c r="R799" s="21"/>
      <c r="S799" s="21"/>
      <c r="T799" s="21"/>
    </row>
    <row r="800" spans="3:20" ht="12.5" x14ac:dyDescent="0.25">
      <c r="C800" s="21"/>
      <c r="D800" s="21"/>
      <c r="E800" s="21"/>
      <c r="F800" s="21"/>
      <c r="G800" s="21"/>
      <c r="H800" s="21"/>
      <c r="I800" s="21"/>
      <c r="J800" s="21"/>
      <c r="K800" s="21"/>
      <c r="L800" s="21"/>
      <c r="M800" s="21"/>
      <c r="N800" s="21"/>
      <c r="O800" s="21"/>
      <c r="P800" s="21"/>
      <c r="Q800" s="21"/>
      <c r="R800" s="21"/>
      <c r="S800" s="21"/>
      <c r="T800" s="21"/>
    </row>
    <row r="801" spans="3:20" ht="12.5" x14ac:dyDescent="0.25">
      <c r="C801" s="21"/>
      <c r="D801" s="21"/>
      <c r="E801" s="21"/>
      <c r="F801" s="21"/>
      <c r="G801" s="21"/>
      <c r="H801" s="21"/>
      <c r="I801" s="21"/>
      <c r="J801" s="21"/>
      <c r="K801" s="21"/>
      <c r="L801" s="21"/>
      <c r="M801" s="21"/>
      <c r="N801" s="21"/>
      <c r="O801" s="21"/>
      <c r="P801" s="21"/>
      <c r="Q801" s="21"/>
      <c r="R801" s="21"/>
      <c r="S801" s="21"/>
      <c r="T801" s="21"/>
    </row>
    <row r="802" spans="3:20" ht="12.5" x14ac:dyDescent="0.25">
      <c r="C802" s="21"/>
      <c r="D802" s="21"/>
      <c r="E802" s="21"/>
      <c r="F802" s="21"/>
      <c r="G802" s="21"/>
      <c r="H802" s="21"/>
      <c r="I802" s="21"/>
      <c r="J802" s="21"/>
      <c r="K802" s="21"/>
      <c r="L802" s="21"/>
      <c r="M802" s="21"/>
      <c r="N802" s="21"/>
      <c r="O802" s="21"/>
      <c r="P802" s="21"/>
      <c r="Q802" s="21"/>
      <c r="R802" s="21"/>
      <c r="S802" s="21"/>
      <c r="T802" s="21"/>
    </row>
    <row r="803" spans="3:20" ht="12.5" x14ac:dyDescent="0.25">
      <c r="C803" s="21"/>
      <c r="D803" s="21"/>
      <c r="E803" s="21"/>
      <c r="F803" s="21"/>
      <c r="G803" s="21"/>
      <c r="H803" s="21"/>
      <c r="I803" s="21"/>
      <c r="J803" s="21"/>
      <c r="K803" s="21"/>
      <c r="L803" s="21"/>
      <c r="M803" s="21"/>
      <c r="N803" s="21"/>
      <c r="O803" s="21"/>
      <c r="P803" s="21"/>
      <c r="Q803" s="21"/>
      <c r="R803" s="21"/>
      <c r="S803" s="21"/>
      <c r="T803" s="21"/>
    </row>
    <row r="804" spans="3:20" ht="12.5" x14ac:dyDescent="0.25">
      <c r="C804" s="21"/>
      <c r="D804" s="21"/>
      <c r="E804" s="21"/>
      <c r="F804" s="21"/>
      <c r="G804" s="21"/>
      <c r="H804" s="21"/>
      <c r="I804" s="21"/>
      <c r="J804" s="21"/>
      <c r="K804" s="21"/>
      <c r="L804" s="21"/>
      <c r="M804" s="21"/>
      <c r="N804" s="21"/>
      <c r="O804" s="21"/>
      <c r="P804" s="21"/>
      <c r="Q804" s="21"/>
      <c r="R804" s="21"/>
      <c r="S804" s="21"/>
      <c r="T804" s="21"/>
    </row>
    <row r="805" spans="3:20" ht="12.5" x14ac:dyDescent="0.25">
      <c r="C805" s="21"/>
      <c r="D805" s="21"/>
      <c r="E805" s="21"/>
      <c r="F805" s="21"/>
      <c r="G805" s="21"/>
      <c r="H805" s="21"/>
      <c r="I805" s="21"/>
      <c r="J805" s="21"/>
      <c r="K805" s="21"/>
      <c r="L805" s="21"/>
      <c r="M805" s="21"/>
      <c r="N805" s="21"/>
      <c r="O805" s="21"/>
      <c r="P805" s="21"/>
      <c r="Q805" s="21"/>
      <c r="R805" s="21"/>
      <c r="S805" s="21"/>
      <c r="T805" s="21"/>
    </row>
    <row r="806" spans="3:20" ht="12.5" x14ac:dyDescent="0.25">
      <c r="C806" s="21"/>
      <c r="D806" s="21"/>
      <c r="E806" s="21"/>
      <c r="F806" s="21"/>
      <c r="G806" s="21"/>
      <c r="H806" s="21"/>
      <c r="I806" s="21"/>
      <c r="J806" s="21"/>
      <c r="K806" s="21"/>
      <c r="L806" s="21"/>
      <c r="M806" s="21"/>
      <c r="N806" s="21"/>
      <c r="O806" s="21"/>
      <c r="P806" s="21"/>
      <c r="Q806" s="21"/>
      <c r="R806" s="21"/>
      <c r="S806" s="21"/>
      <c r="T806" s="21"/>
    </row>
    <row r="807" spans="3:20" ht="12.5" x14ac:dyDescent="0.25">
      <c r="C807" s="21"/>
      <c r="D807" s="21"/>
      <c r="E807" s="21"/>
      <c r="F807" s="21"/>
      <c r="G807" s="21"/>
      <c r="H807" s="21"/>
      <c r="I807" s="21"/>
      <c r="J807" s="21"/>
      <c r="K807" s="21"/>
      <c r="L807" s="21"/>
      <c r="M807" s="21"/>
      <c r="N807" s="21"/>
      <c r="O807" s="21"/>
      <c r="P807" s="21"/>
      <c r="Q807" s="21"/>
      <c r="R807" s="21"/>
      <c r="S807" s="21"/>
      <c r="T807" s="21"/>
    </row>
    <row r="808" spans="3:20" ht="12.5" x14ac:dyDescent="0.25">
      <c r="C808" s="21"/>
      <c r="D808" s="21"/>
      <c r="E808" s="21"/>
      <c r="F808" s="21"/>
      <c r="G808" s="21"/>
      <c r="H808" s="21"/>
      <c r="I808" s="21"/>
      <c r="J808" s="21"/>
      <c r="K808" s="21"/>
      <c r="L808" s="21"/>
      <c r="M808" s="21"/>
      <c r="N808" s="21"/>
      <c r="O808" s="21"/>
      <c r="P808" s="21"/>
      <c r="Q808" s="21"/>
      <c r="R808" s="21"/>
      <c r="S808" s="21"/>
      <c r="T808" s="21"/>
    </row>
    <row r="809" spans="3:20" ht="12.5" x14ac:dyDescent="0.25">
      <c r="C809" s="21"/>
      <c r="D809" s="21"/>
      <c r="E809" s="21"/>
      <c r="F809" s="21"/>
      <c r="G809" s="21"/>
      <c r="H809" s="21"/>
      <c r="I809" s="21"/>
      <c r="J809" s="21"/>
      <c r="K809" s="21"/>
      <c r="L809" s="21"/>
      <c r="M809" s="21"/>
      <c r="N809" s="21"/>
      <c r="O809" s="21"/>
      <c r="P809" s="21"/>
      <c r="Q809" s="21"/>
      <c r="R809" s="21"/>
      <c r="S809" s="21"/>
      <c r="T809" s="21"/>
    </row>
    <row r="810" spans="3:20" ht="12.5" x14ac:dyDescent="0.25">
      <c r="C810" s="21"/>
      <c r="D810" s="21"/>
      <c r="E810" s="21"/>
      <c r="F810" s="21"/>
      <c r="G810" s="21"/>
      <c r="H810" s="21"/>
      <c r="I810" s="21"/>
      <c r="J810" s="21"/>
      <c r="K810" s="21"/>
      <c r="L810" s="21"/>
      <c r="M810" s="21"/>
      <c r="N810" s="21"/>
      <c r="O810" s="21"/>
      <c r="P810" s="21"/>
      <c r="Q810" s="21"/>
      <c r="R810" s="21"/>
      <c r="S810" s="21"/>
      <c r="T810" s="21"/>
    </row>
    <row r="811" spans="3:20" ht="12.5" x14ac:dyDescent="0.25">
      <c r="C811" s="21"/>
      <c r="D811" s="21"/>
      <c r="E811" s="21"/>
      <c r="F811" s="21"/>
      <c r="G811" s="21"/>
      <c r="H811" s="21"/>
      <c r="I811" s="21"/>
      <c r="J811" s="21"/>
      <c r="K811" s="21"/>
      <c r="L811" s="21"/>
      <c r="M811" s="21"/>
      <c r="N811" s="21"/>
      <c r="O811" s="21"/>
      <c r="P811" s="21"/>
      <c r="Q811" s="21"/>
      <c r="R811" s="21"/>
      <c r="S811" s="21"/>
      <c r="T811" s="21"/>
    </row>
    <row r="812" spans="3:20" ht="12.5" x14ac:dyDescent="0.25">
      <c r="C812" s="21"/>
      <c r="D812" s="21"/>
      <c r="E812" s="21"/>
      <c r="F812" s="21"/>
      <c r="G812" s="21"/>
      <c r="H812" s="21"/>
      <c r="I812" s="21"/>
      <c r="J812" s="21"/>
      <c r="K812" s="21"/>
      <c r="L812" s="21"/>
      <c r="M812" s="21"/>
      <c r="N812" s="21"/>
      <c r="O812" s="21"/>
      <c r="P812" s="21"/>
      <c r="Q812" s="21"/>
      <c r="R812" s="21"/>
      <c r="S812" s="21"/>
      <c r="T812" s="21"/>
    </row>
    <row r="813" spans="3:20" ht="12.5" x14ac:dyDescent="0.25">
      <c r="C813" s="21"/>
      <c r="D813" s="21"/>
      <c r="E813" s="21"/>
      <c r="F813" s="21"/>
      <c r="G813" s="21"/>
      <c r="H813" s="21"/>
      <c r="I813" s="21"/>
      <c r="J813" s="21"/>
      <c r="K813" s="21"/>
      <c r="L813" s="21"/>
      <c r="M813" s="21"/>
      <c r="N813" s="21"/>
      <c r="O813" s="21"/>
      <c r="P813" s="21"/>
      <c r="Q813" s="21"/>
      <c r="R813" s="21"/>
      <c r="S813" s="21"/>
      <c r="T813" s="21"/>
    </row>
    <row r="814" spans="3:20" ht="12.5" x14ac:dyDescent="0.25">
      <c r="C814" s="21"/>
      <c r="D814" s="21"/>
      <c r="E814" s="21"/>
      <c r="F814" s="21"/>
      <c r="G814" s="21"/>
      <c r="H814" s="21"/>
      <c r="I814" s="21"/>
      <c r="J814" s="21"/>
      <c r="K814" s="21"/>
      <c r="L814" s="21"/>
      <c r="M814" s="21"/>
      <c r="N814" s="21"/>
      <c r="O814" s="21"/>
      <c r="P814" s="21"/>
      <c r="Q814" s="21"/>
      <c r="R814" s="21"/>
      <c r="S814" s="21"/>
      <c r="T814" s="21"/>
    </row>
    <row r="815" spans="3:20" ht="12.5" x14ac:dyDescent="0.25">
      <c r="C815" s="21"/>
      <c r="D815" s="21"/>
      <c r="E815" s="21"/>
      <c r="F815" s="21"/>
      <c r="G815" s="21"/>
      <c r="H815" s="21"/>
      <c r="I815" s="21"/>
      <c r="J815" s="21"/>
      <c r="K815" s="21"/>
      <c r="L815" s="21"/>
      <c r="M815" s="21"/>
      <c r="N815" s="21"/>
      <c r="O815" s="21"/>
      <c r="P815" s="21"/>
      <c r="Q815" s="21"/>
      <c r="R815" s="21"/>
      <c r="S815" s="21"/>
      <c r="T815" s="21"/>
    </row>
    <row r="816" spans="3:20" ht="12.5" x14ac:dyDescent="0.25">
      <c r="C816" s="21"/>
      <c r="D816" s="21"/>
      <c r="E816" s="21"/>
      <c r="F816" s="21"/>
      <c r="G816" s="21"/>
      <c r="H816" s="21"/>
      <c r="I816" s="21"/>
      <c r="J816" s="21"/>
      <c r="K816" s="21"/>
      <c r="L816" s="21"/>
      <c r="M816" s="21"/>
      <c r="N816" s="21"/>
      <c r="O816" s="21"/>
      <c r="P816" s="21"/>
      <c r="Q816" s="21"/>
      <c r="R816" s="21"/>
      <c r="S816" s="21"/>
      <c r="T816" s="21"/>
    </row>
    <row r="817" spans="3:20" ht="12.5" x14ac:dyDescent="0.25">
      <c r="C817" s="21"/>
      <c r="D817" s="21"/>
      <c r="E817" s="21"/>
      <c r="F817" s="21"/>
      <c r="G817" s="21"/>
      <c r="H817" s="21"/>
      <c r="I817" s="21"/>
      <c r="J817" s="21"/>
      <c r="K817" s="21"/>
      <c r="L817" s="21"/>
      <c r="M817" s="21"/>
      <c r="N817" s="21"/>
      <c r="O817" s="21"/>
      <c r="P817" s="21"/>
      <c r="Q817" s="21"/>
      <c r="R817" s="21"/>
      <c r="S817" s="21"/>
      <c r="T817" s="21"/>
    </row>
    <row r="818" spans="3:20" ht="12.5" x14ac:dyDescent="0.25">
      <c r="C818" s="21"/>
      <c r="D818" s="21"/>
      <c r="E818" s="21"/>
      <c r="F818" s="21"/>
      <c r="G818" s="21"/>
      <c r="H818" s="21"/>
      <c r="I818" s="21"/>
      <c r="J818" s="21"/>
      <c r="K818" s="21"/>
      <c r="L818" s="21"/>
      <c r="M818" s="21"/>
      <c r="N818" s="21"/>
      <c r="O818" s="21"/>
      <c r="P818" s="21"/>
      <c r="Q818" s="21"/>
      <c r="R818" s="21"/>
      <c r="S818" s="21"/>
      <c r="T818" s="21"/>
    </row>
    <row r="819" spans="3:20" ht="12.5" x14ac:dyDescent="0.25">
      <c r="C819" s="21"/>
      <c r="D819" s="21"/>
      <c r="E819" s="21"/>
      <c r="F819" s="21"/>
      <c r="G819" s="21"/>
      <c r="H819" s="21"/>
      <c r="I819" s="21"/>
      <c r="J819" s="21"/>
      <c r="K819" s="21"/>
      <c r="L819" s="21"/>
      <c r="M819" s="21"/>
      <c r="N819" s="21"/>
      <c r="O819" s="21"/>
      <c r="P819" s="21"/>
      <c r="Q819" s="21"/>
      <c r="R819" s="21"/>
      <c r="S819" s="21"/>
      <c r="T819" s="21"/>
    </row>
    <row r="820" spans="3:20" ht="12.5" x14ac:dyDescent="0.25">
      <c r="C820" s="21"/>
      <c r="D820" s="21"/>
      <c r="E820" s="21"/>
      <c r="F820" s="21"/>
      <c r="G820" s="21"/>
      <c r="H820" s="21"/>
      <c r="I820" s="21"/>
      <c r="J820" s="21"/>
      <c r="K820" s="21"/>
      <c r="L820" s="21"/>
      <c r="M820" s="21"/>
      <c r="N820" s="21"/>
      <c r="O820" s="21"/>
      <c r="P820" s="21"/>
      <c r="Q820" s="21"/>
      <c r="R820" s="21"/>
      <c r="S820" s="21"/>
      <c r="T820" s="21"/>
    </row>
    <row r="821" spans="3:20" ht="12.5" x14ac:dyDescent="0.25">
      <c r="C821" s="21"/>
      <c r="D821" s="21"/>
      <c r="E821" s="21"/>
      <c r="F821" s="21"/>
      <c r="G821" s="21"/>
      <c r="H821" s="21"/>
      <c r="I821" s="21"/>
      <c r="J821" s="21"/>
      <c r="K821" s="21"/>
      <c r="L821" s="21"/>
      <c r="M821" s="21"/>
      <c r="N821" s="21"/>
      <c r="O821" s="21"/>
      <c r="P821" s="21"/>
      <c r="Q821" s="21"/>
      <c r="R821" s="21"/>
      <c r="S821" s="21"/>
      <c r="T821" s="21"/>
    </row>
    <row r="822" spans="3:20" ht="12.5" x14ac:dyDescent="0.25">
      <c r="C822" s="21"/>
      <c r="D822" s="21"/>
      <c r="E822" s="21"/>
      <c r="F822" s="21"/>
      <c r="G822" s="21"/>
      <c r="H822" s="21"/>
      <c r="I822" s="21"/>
      <c r="J822" s="21"/>
      <c r="K822" s="21"/>
      <c r="L822" s="21"/>
      <c r="M822" s="21"/>
      <c r="N822" s="21"/>
      <c r="O822" s="21"/>
      <c r="P822" s="21"/>
      <c r="Q822" s="21"/>
      <c r="R822" s="21"/>
      <c r="S822" s="21"/>
      <c r="T822" s="21"/>
    </row>
    <row r="823" spans="3:20" ht="12.5" x14ac:dyDescent="0.25">
      <c r="C823" s="21"/>
      <c r="D823" s="21"/>
      <c r="E823" s="21"/>
      <c r="F823" s="21"/>
      <c r="G823" s="21"/>
      <c r="H823" s="21"/>
      <c r="I823" s="21"/>
      <c r="J823" s="21"/>
      <c r="K823" s="21"/>
      <c r="L823" s="21"/>
      <c r="M823" s="21"/>
      <c r="N823" s="21"/>
      <c r="O823" s="21"/>
      <c r="P823" s="21"/>
      <c r="Q823" s="21"/>
      <c r="R823" s="21"/>
      <c r="S823" s="21"/>
      <c r="T823" s="21"/>
    </row>
    <row r="824" spans="3:20" ht="12.5" x14ac:dyDescent="0.25">
      <c r="C824" s="21"/>
      <c r="D824" s="21"/>
      <c r="E824" s="21"/>
      <c r="F824" s="21"/>
      <c r="G824" s="21"/>
      <c r="H824" s="21"/>
      <c r="I824" s="21"/>
      <c r="J824" s="21"/>
      <c r="K824" s="21"/>
      <c r="L824" s="21"/>
      <c r="M824" s="21"/>
      <c r="N824" s="21"/>
      <c r="O824" s="21"/>
      <c r="P824" s="21"/>
      <c r="Q824" s="21"/>
      <c r="R824" s="21"/>
      <c r="S824" s="21"/>
      <c r="T824" s="21"/>
    </row>
    <row r="825" spans="3:20" ht="12.5" x14ac:dyDescent="0.25">
      <c r="C825" s="21"/>
      <c r="D825" s="21"/>
      <c r="E825" s="21"/>
      <c r="F825" s="21"/>
      <c r="G825" s="21"/>
      <c r="H825" s="21"/>
      <c r="I825" s="21"/>
      <c r="J825" s="21"/>
      <c r="K825" s="21"/>
      <c r="L825" s="21"/>
      <c r="M825" s="21"/>
      <c r="N825" s="21"/>
      <c r="O825" s="21"/>
      <c r="P825" s="21"/>
      <c r="Q825" s="21"/>
      <c r="R825" s="21"/>
      <c r="S825" s="21"/>
      <c r="T825" s="21"/>
    </row>
    <row r="826" spans="3:20" ht="12.5" x14ac:dyDescent="0.25">
      <c r="C826" s="21"/>
      <c r="D826" s="21"/>
      <c r="E826" s="21"/>
      <c r="F826" s="21"/>
      <c r="G826" s="21"/>
      <c r="H826" s="21"/>
      <c r="I826" s="21"/>
      <c r="J826" s="21"/>
      <c r="K826" s="21"/>
      <c r="L826" s="21"/>
      <c r="M826" s="21"/>
      <c r="N826" s="21"/>
      <c r="O826" s="21"/>
      <c r="P826" s="21"/>
      <c r="Q826" s="21"/>
      <c r="R826" s="21"/>
      <c r="S826" s="21"/>
      <c r="T826" s="21"/>
    </row>
    <row r="827" spans="3:20" ht="12.5" x14ac:dyDescent="0.25">
      <c r="C827" s="21"/>
      <c r="D827" s="21"/>
      <c r="E827" s="21"/>
      <c r="F827" s="21"/>
      <c r="G827" s="21"/>
      <c r="H827" s="21"/>
      <c r="I827" s="21"/>
      <c r="J827" s="21"/>
      <c r="K827" s="21"/>
      <c r="L827" s="21"/>
      <c r="M827" s="21"/>
      <c r="N827" s="21"/>
      <c r="O827" s="21"/>
      <c r="P827" s="21"/>
      <c r="Q827" s="21"/>
      <c r="R827" s="21"/>
      <c r="S827" s="21"/>
      <c r="T827" s="21"/>
    </row>
    <row r="828" spans="3:20" ht="12.5" x14ac:dyDescent="0.25">
      <c r="C828" s="21"/>
      <c r="D828" s="21"/>
      <c r="E828" s="21"/>
      <c r="F828" s="21"/>
      <c r="G828" s="21"/>
      <c r="H828" s="21"/>
      <c r="I828" s="21"/>
      <c r="J828" s="21"/>
      <c r="K828" s="21"/>
      <c r="L828" s="21"/>
      <c r="M828" s="21"/>
      <c r="N828" s="21"/>
      <c r="O828" s="21"/>
      <c r="P828" s="21"/>
      <c r="Q828" s="21"/>
      <c r="R828" s="21"/>
      <c r="S828" s="21"/>
      <c r="T828" s="21"/>
    </row>
    <row r="829" spans="3:20" ht="12.5" x14ac:dyDescent="0.25">
      <c r="C829" s="21"/>
      <c r="D829" s="21"/>
      <c r="E829" s="21"/>
      <c r="F829" s="21"/>
      <c r="G829" s="21"/>
      <c r="H829" s="21"/>
      <c r="I829" s="21"/>
      <c r="J829" s="21"/>
      <c r="K829" s="21"/>
      <c r="L829" s="21"/>
      <c r="M829" s="21"/>
      <c r="N829" s="21"/>
      <c r="O829" s="21"/>
      <c r="P829" s="21"/>
      <c r="Q829" s="21"/>
      <c r="R829" s="21"/>
      <c r="S829" s="21"/>
      <c r="T829" s="21"/>
    </row>
    <row r="830" spans="3:20" ht="12.5" x14ac:dyDescent="0.25">
      <c r="C830" s="21"/>
      <c r="D830" s="21"/>
      <c r="E830" s="21"/>
      <c r="F830" s="21"/>
      <c r="G830" s="21"/>
      <c r="H830" s="21"/>
      <c r="I830" s="21"/>
      <c r="J830" s="21"/>
      <c r="K830" s="21"/>
      <c r="L830" s="21"/>
      <c r="M830" s="21"/>
      <c r="N830" s="21"/>
      <c r="O830" s="21"/>
      <c r="P830" s="21"/>
      <c r="Q830" s="21"/>
      <c r="R830" s="21"/>
      <c r="S830" s="21"/>
      <c r="T830" s="21"/>
    </row>
    <row r="831" spans="3:20" ht="12.5" x14ac:dyDescent="0.25">
      <c r="C831" s="21"/>
      <c r="D831" s="21"/>
      <c r="E831" s="21"/>
      <c r="F831" s="21"/>
      <c r="G831" s="21"/>
      <c r="H831" s="21"/>
      <c r="I831" s="21"/>
      <c r="J831" s="21"/>
      <c r="K831" s="21"/>
      <c r="L831" s="21"/>
      <c r="M831" s="21"/>
      <c r="N831" s="21"/>
      <c r="O831" s="21"/>
      <c r="P831" s="21"/>
      <c r="Q831" s="21"/>
      <c r="R831" s="21"/>
      <c r="S831" s="21"/>
      <c r="T831" s="21"/>
    </row>
    <row r="832" spans="3:20" ht="12.5" x14ac:dyDescent="0.25">
      <c r="C832" s="21"/>
      <c r="D832" s="21"/>
      <c r="E832" s="21"/>
      <c r="F832" s="21"/>
      <c r="G832" s="21"/>
      <c r="H832" s="21"/>
      <c r="I832" s="21"/>
      <c r="J832" s="21"/>
      <c r="K832" s="21"/>
      <c r="L832" s="21"/>
      <c r="M832" s="21"/>
      <c r="N832" s="21"/>
      <c r="O832" s="21"/>
      <c r="P832" s="21"/>
      <c r="Q832" s="21"/>
      <c r="R832" s="21"/>
      <c r="S832" s="21"/>
      <c r="T832" s="21"/>
    </row>
    <row r="833" spans="3:20" ht="12.5" x14ac:dyDescent="0.25">
      <c r="C833" s="21"/>
      <c r="D833" s="21"/>
      <c r="E833" s="21"/>
      <c r="F833" s="21"/>
      <c r="G833" s="21"/>
      <c r="H833" s="21"/>
      <c r="I833" s="21"/>
      <c r="J833" s="21"/>
      <c r="K833" s="21"/>
      <c r="L833" s="21"/>
      <c r="M833" s="21"/>
      <c r="N833" s="21"/>
      <c r="O833" s="21"/>
      <c r="P833" s="21"/>
      <c r="Q833" s="21"/>
      <c r="R833" s="21"/>
      <c r="S833" s="21"/>
      <c r="T833" s="21"/>
    </row>
    <row r="834" spans="3:20" ht="12.5" x14ac:dyDescent="0.25">
      <c r="C834" s="21"/>
      <c r="D834" s="21"/>
      <c r="E834" s="21"/>
      <c r="F834" s="21"/>
      <c r="G834" s="21"/>
      <c r="H834" s="21"/>
      <c r="I834" s="21"/>
      <c r="J834" s="21"/>
      <c r="K834" s="21"/>
      <c r="L834" s="21"/>
      <c r="M834" s="21"/>
      <c r="N834" s="21"/>
      <c r="O834" s="21"/>
      <c r="P834" s="21"/>
      <c r="Q834" s="21"/>
      <c r="R834" s="21"/>
      <c r="S834" s="21"/>
      <c r="T834" s="21"/>
    </row>
    <row r="835" spans="3:20" ht="12.5" x14ac:dyDescent="0.25">
      <c r="C835" s="21"/>
      <c r="D835" s="21"/>
      <c r="E835" s="21"/>
      <c r="F835" s="21"/>
      <c r="G835" s="21"/>
      <c r="H835" s="21"/>
      <c r="I835" s="21"/>
      <c r="J835" s="21"/>
      <c r="K835" s="21"/>
      <c r="L835" s="21"/>
      <c r="M835" s="21"/>
      <c r="N835" s="21"/>
      <c r="O835" s="21"/>
      <c r="P835" s="21"/>
      <c r="Q835" s="21"/>
      <c r="R835" s="21"/>
      <c r="S835" s="21"/>
      <c r="T835" s="21"/>
    </row>
    <row r="836" spans="3:20" ht="12.5" x14ac:dyDescent="0.25">
      <c r="C836" s="21"/>
      <c r="D836" s="21"/>
      <c r="E836" s="21"/>
      <c r="F836" s="21"/>
      <c r="G836" s="21"/>
      <c r="H836" s="21"/>
      <c r="I836" s="21"/>
      <c r="J836" s="21"/>
      <c r="K836" s="21"/>
      <c r="L836" s="21"/>
      <c r="M836" s="21"/>
      <c r="N836" s="21"/>
      <c r="O836" s="21"/>
      <c r="P836" s="21"/>
      <c r="Q836" s="21"/>
      <c r="R836" s="21"/>
      <c r="S836" s="21"/>
      <c r="T836" s="21"/>
    </row>
    <row r="837" spans="3:20" ht="12.5" x14ac:dyDescent="0.25">
      <c r="C837" s="21"/>
      <c r="D837" s="21"/>
      <c r="E837" s="21"/>
      <c r="F837" s="21"/>
      <c r="G837" s="21"/>
      <c r="H837" s="21"/>
      <c r="I837" s="21"/>
      <c r="J837" s="21"/>
      <c r="K837" s="21"/>
      <c r="L837" s="21"/>
      <c r="M837" s="21"/>
      <c r="N837" s="21"/>
      <c r="O837" s="21"/>
      <c r="P837" s="21"/>
      <c r="Q837" s="21"/>
      <c r="R837" s="21"/>
      <c r="S837" s="21"/>
      <c r="T837" s="21"/>
    </row>
    <row r="838" spans="3:20" ht="12.5" x14ac:dyDescent="0.25">
      <c r="C838" s="21"/>
      <c r="D838" s="21"/>
      <c r="E838" s="21"/>
      <c r="F838" s="21"/>
      <c r="G838" s="21"/>
      <c r="H838" s="21"/>
      <c r="I838" s="21"/>
      <c r="J838" s="21"/>
      <c r="K838" s="21"/>
      <c r="L838" s="21"/>
      <c r="M838" s="21"/>
      <c r="N838" s="21"/>
      <c r="O838" s="21"/>
      <c r="P838" s="21"/>
      <c r="Q838" s="21"/>
      <c r="R838" s="21"/>
      <c r="S838" s="21"/>
      <c r="T838" s="21"/>
    </row>
    <row r="839" spans="3:20" ht="12.5" x14ac:dyDescent="0.25">
      <c r="C839" s="21"/>
      <c r="D839" s="21"/>
      <c r="E839" s="21"/>
      <c r="F839" s="21"/>
      <c r="G839" s="21"/>
      <c r="H839" s="21"/>
      <c r="I839" s="21"/>
      <c r="J839" s="21"/>
      <c r="K839" s="21"/>
      <c r="L839" s="21"/>
      <c r="M839" s="21"/>
      <c r="N839" s="21"/>
      <c r="O839" s="21"/>
      <c r="P839" s="21"/>
      <c r="Q839" s="21"/>
      <c r="R839" s="21"/>
      <c r="S839" s="21"/>
      <c r="T839" s="21"/>
    </row>
    <row r="840" spans="3:20" ht="12.5" x14ac:dyDescent="0.25">
      <c r="C840" s="21"/>
      <c r="D840" s="21"/>
      <c r="E840" s="21"/>
      <c r="F840" s="21"/>
      <c r="G840" s="21"/>
      <c r="H840" s="21"/>
      <c r="I840" s="21"/>
      <c r="J840" s="21"/>
      <c r="K840" s="21"/>
      <c r="L840" s="21"/>
      <c r="M840" s="21"/>
      <c r="N840" s="21"/>
      <c r="O840" s="21"/>
      <c r="P840" s="21"/>
      <c r="Q840" s="21"/>
      <c r="R840" s="21"/>
      <c r="S840" s="21"/>
      <c r="T840" s="21"/>
    </row>
    <row r="841" spans="3:20" ht="12.5" x14ac:dyDescent="0.25">
      <c r="C841" s="21"/>
      <c r="D841" s="21"/>
      <c r="E841" s="21"/>
      <c r="F841" s="21"/>
      <c r="G841" s="21"/>
      <c r="H841" s="21"/>
      <c r="I841" s="21"/>
      <c r="J841" s="21"/>
      <c r="K841" s="21"/>
      <c r="L841" s="21"/>
      <c r="M841" s="21"/>
      <c r="N841" s="21"/>
      <c r="O841" s="21"/>
      <c r="P841" s="21"/>
      <c r="Q841" s="21"/>
      <c r="R841" s="21"/>
      <c r="S841" s="21"/>
      <c r="T841" s="21"/>
    </row>
    <row r="842" spans="3:20" ht="12.5" x14ac:dyDescent="0.25">
      <c r="C842" s="21"/>
      <c r="D842" s="21"/>
      <c r="E842" s="21"/>
      <c r="F842" s="21"/>
      <c r="G842" s="21"/>
      <c r="H842" s="21"/>
      <c r="I842" s="21"/>
      <c r="J842" s="21"/>
      <c r="K842" s="21"/>
      <c r="L842" s="21"/>
      <c r="M842" s="21"/>
      <c r="N842" s="21"/>
      <c r="O842" s="21"/>
      <c r="P842" s="21"/>
      <c r="Q842" s="21"/>
      <c r="R842" s="21"/>
      <c r="S842" s="21"/>
      <c r="T842" s="21"/>
    </row>
    <row r="843" spans="3:20" ht="12.5" x14ac:dyDescent="0.25">
      <c r="C843" s="21"/>
      <c r="D843" s="21"/>
      <c r="E843" s="21"/>
      <c r="F843" s="21"/>
      <c r="G843" s="21"/>
      <c r="H843" s="21"/>
      <c r="I843" s="21"/>
      <c r="J843" s="21"/>
      <c r="K843" s="21"/>
      <c r="L843" s="21"/>
      <c r="M843" s="21"/>
      <c r="N843" s="21"/>
      <c r="O843" s="21"/>
      <c r="P843" s="21"/>
      <c r="Q843" s="21"/>
      <c r="R843" s="21"/>
      <c r="S843" s="21"/>
      <c r="T843" s="21"/>
    </row>
    <row r="844" spans="3:20" ht="12.5" x14ac:dyDescent="0.25">
      <c r="C844" s="21"/>
      <c r="D844" s="21"/>
      <c r="E844" s="21"/>
      <c r="F844" s="21"/>
      <c r="G844" s="21"/>
      <c r="H844" s="21"/>
      <c r="I844" s="21"/>
      <c r="J844" s="21"/>
      <c r="K844" s="21"/>
      <c r="L844" s="21"/>
      <c r="M844" s="21"/>
      <c r="N844" s="21"/>
      <c r="O844" s="21"/>
      <c r="P844" s="21"/>
      <c r="Q844" s="21"/>
      <c r="R844" s="21"/>
      <c r="S844" s="21"/>
      <c r="T844" s="21"/>
    </row>
    <row r="845" spans="3:20" ht="12.5" x14ac:dyDescent="0.25">
      <c r="C845" s="21"/>
      <c r="D845" s="21"/>
      <c r="E845" s="21"/>
      <c r="F845" s="21"/>
      <c r="G845" s="21"/>
      <c r="H845" s="21"/>
      <c r="I845" s="21"/>
      <c r="J845" s="21"/>
      <c r="K845" s="21"/>
      <c r="L845" s="21"/>
      <c r="M845" s="21"/>
      <c r="N845" s="21"/>
      <c r="O845" s="21"/>
      <c r="P845" s="21"/>
      <c r="Q845" s="21"/>
      <c r="R845" s="21"/>
      <c r="S845" s="21"/>
      <c r="T845" s="21"/>
    </row>
    <row r="846" spans="3:20" ht="12.5" x14ac:dyDescent="0.25">
      <c r="C846" s="21"/>
      <c r="D846" s="21"/>
      <c r="E846" s="21"/>
      <c r="F846" s="21"/>
      <c r="G846" s="21"/>
      <c r="H846" s="21"/>
      <c r="I846" s="21"/>
      <c r="J846" s="21"/>
      <c r="K846" s="21"/>
      <c r="L846" s="21"/>
      <c r="M846" s="21"/>
      <c r="N846" s="21"/>
      <c r="O846" s="21"/>
      <c r="P846" s="21"/>
      <c r="Q846" s="21"/>
      <c r="R846" s="21"/>
      <c r="S846" s="21"/>
      <c r="T846" s="21"/>
    </row>
    <row r="847" spans="3:20" ht="12.5" x14ac:dyDescent="0.25">
      <c r="C847" s="21"/>
      <c r="D847" s="21"/>
      <c r="E847" s="21"/>
      <c r="F847" s="21"/>
      <c r="G847" s="21"/>
      <c r="H847" s="21"/>
      <c r="I847" s="21"/>
      <c r="J847" s="21"/>
      <c r="K847" s="21"/>
      <c r="L847" s="21"/>
      <c r="M847" s="21"/>
      <c r="N847" s="21"/>
      <c r="O847" s="21"/>
      <c r="P847" s="21"/>
      <c r="Q847" s="21"/>
      <c r="R847" s="21"/>
      <c r="S847" s="21"/>
      <c r="T847" s="21"/>
    </row>
    <row r="848" spans="3:20" ht="12.5" x14ac:dyDescent="0.25">
      <c r="C848" s="21"/>
      <c r="D848" s="21"/>
      <c r="E848" s="21"/>
      <c r="F848" s="21"/>
      <c r="G848" s="21"/>
      <c r="H848" s="21"/>
      <c r="I848" s="21"/>
      <c r="J848" s="21"/>
      <c r="K848" s="21"/>
      <c r="L848" s="21"/>
      <c r="M848" s="21"/>
      <c r="N848" s="21"/>
      <c r="O848" s="21"/>
      <c r="P848" s="21"/>
      <c r="Q848" s="21"/>
      <c r="R848" s="21"/>
      <c r="S848" s="21"/>
      <c r="T848" s="21"/>
    </row>
    <row r="849" spans="3:20" ht="12.5" x14ac:dyDescent="0.25">
      <c r="C849" s="21"/>
      <c r="D849" s="21"/>
      <c r="E849" s="21"/>
      <c r="F849" s="21"/>
      <c r="G849" s="21"/>
      <c r="H849" s="21"/>
      <c r="I849" s="21"/>
      <c r="J849" s="21"/>
      <c r="K849" s="21"/>
      <c r="L849" s="21"/>
      <c r="M849" s="21"/>
      <c r="N849" s="21"/>
      <c r="O849" s="21"/>
      <c r="P849" s="21"/>
      <c r="Q849" s="21"/>
      <c r="R849" s="21"/>
      <c r="S849" s="21"/>
      <c r="T849" s="21"/>
    </row>
    <row r="850" spans="3:20" ht="12.5" x14ac:dyDescent="0.25">
      <c r="C850" s="21"/>
      <c r="D850" s="21"/>
      <c r="E850" s="21"/>
      <c r="F850" s="21"/>
      <c r="G850" s="21"/>
      <c r="H850" s="21"/>
      <c r="I850" s="21"/>
      <c r="J850" s="21"/>
      <c r="K850" s="21"/>
      <c r="L850" s="21"/>
      <c r="M850" s="21"/>
      <c r="N850" s="21"/>
      <c r="O850" s="21"/>
      <c r="P850" s="21"/>
      <c r="Q850" s="21"/>
      <c r="R850" s="21"/>
      <c r="S850" s="21"/>
      <c r="T850" s="21"/>
    </row>
    <row r="851" spans="3:20" ht="12.5" x14ac:dyDescent="0.25">
      <c r="C851" s="21"/>
      <c r="D851" s="21"/>
      <c r="E851" s="21"/>
      <c r="F851" s="21"/>
      <c r="G851" s="21"/>
      <c r="H851" s="21"/>
      <c r="I851" s="21"/>
      <c r="J851" s="21"/>
      <c r="K851" s="21"/>
      <c r="L851" s="21"/>
      <c r="M851" s="21"/>
      <c r="N851" s="21"/>
      <c r="O851" s="21"/>
      <c r="P851" s="21"/>
      <c r="Q851" s="21"/>
      <c r="R851" s="21"/>
      <c r="S851" s="21"/>
      <c r="T851" s="21"/>
    </row>
    <row r="852" spans="3:20" ht="12.5" x14ac:dyDescent="0.25">
      <c r="C852" s="21"/>
      <c r="D852" s="21"/>
      <c r="E852" s="21"/>
      <c r="F852" s="21"/>
      <c r="G852" s="21"/>
      <c r="H852" s="21"/>
      <c r="I852" s="21"/>
      <c r="J852" s="21"/>
      <c r="K852" s="21"/>
      <c r="L852" s="21"/>
      <c r="M852" s="21"/>
      <c r="N852" s="21"/>
      <c r="O852" s="21"/>
      <c r="P852" s="21"/>
      <c r="Q852" s="21"/>
      <c r="R852" s="21"/>
      <c r="S852" s="21"/>
      <c r="T852" s="21"/>
    </row>
    <row r="853" spans="3:20" ht="12.5" x14ac:dyDescent="0.25">
      <c r="C853" s="21"/>
      <c r="D853" s="21"/>
      <c r="E853" s="21"/>
      <c r="F853" s="21"/>
      <c r="G853" s="21"/>
      <c r="H853" s="21"/>
      <c r="I853" s="21"/>
      <c r="J853" s="21"/>
      <c r="K853" s="21"/>
      <c r="L853" s="21"/>
      <c r="M853" s="21"/>
      <c r="N853" s="21"/>
      <c r="O853" s="21"/>
      <c r="P853" s="21"/>
      <c r="Q853" s="21"/>
      <c r="R853" s="21"/>
      <c r="S853" s="21"/>
      <c r="T853" s="21"/>
    </row>
    <row r="854" spans="3:20" ht="12.5" x14ac:dyDescent="0.25">
      <c r="C854" s="21"/>
      <c r="D854" s="21"/>
      <c r="E854" s="21"/>
      <c r="F854" s="21"/>
      <c r="G854" s="21"/>
      <c r="H854" s="21"/>
      <c r="I854" s="21"/>
      <c r="J854" s="21"/>
      <c r="K854" s="21"/>
      <c r="L854" s="21"/>
      <c r="M854" s="21"/>
      <c r="N854" s="21"/>
      <c r="O854" s="21"/>
      <c r="P854" s="21"/>
      <c r="Q854" s="21"/>
      <c r="R854" s="21"/>
      <c r="S854" s="21"/>
      <c r="T854" s="21"/>
    </row>
    <row r="855" spans="3:20" ht="12.5" x14ac:dyDescent="0.25">
      <c r="C855" s="21"/>
      <c r="D855" s="21"/>
      <c r="E855" s="21"/>
      <c r="F855" s="21"/>
      <c r="G855" s="21"/>
      <c r="H855" s="21"/>
      <c r="I855" s="21"/>
      <c r="J855" s="21"/>
      <c r="K855" s="21"/>
      <c r="L855" s="21"/>
      <c r="M855" s="21"/>
      <c r="N855" s="21"/>
      <c r="O855" s="21"/>
      <c r="P855" s="21"/>
      <c r="Q855" s="21"/>
      <c r="R855" s="21"/>
      <c r="S855" s="21"/>
      <c r="T855" s="21"/>
    </row>
    <row r="856" spans="3:20" ht="12.5" x14ac:dyDescent="0.25">
      <c r="C856" s="21"/>
      <c r="D856" s="21"/>
      <c r="E856" s="21"/>
      <c r="F856" s="21"/>
      <c r="G856" s="21"/>
      <c r="H856" s="21"/>
      <c r="I856" s="21"/>
      <c r="J856" s="21"/>
      <c r="K856" s="21"/>
      <c r="L856" s="21"/>
      <c r="M856" s="21"/>
      <c r="N856" s="21"/>
      <c r="O856" s="21"/>
      <c r="P856" s="21"/>
      <c r="Q856" s="21"/>
      <c r="R856" s="21"/>
      <c r="S856" s="21"/>
      <c r="T856" s="21"/>
    </row>
    <row r="857" spans="3:20" ht="12.5" x14ac:dyDescent="0.25">
      <c r="C857" s="21"/>
      <c r="D857" s="21"/>
      <c r="E857" s="21"/>
      <c r="F857" s="21"/>
      <c r="G857" s="21"/>
      <c r="H857" s="21"/>
      <c r="I857" s="21"/>
      <c r="J857" s="21"/>
      <c r="K857" s="21"/>
      <c r="L857" s="21"/>
      <c r="M857" s="21"/>
      <c r="N857" s="21"/>
      <c r="O857" s="21"/>
      <c r="P857" s="21"/>
      <c r="Q857" s="21"/>
      <c r="R857" s="21"/>
      <c r="S857" s="21"/>
      <c r="T857" s="21"/>
    </row>
    <row r="858" spans="3:20" ht="12.5" x14ac:dyDescent="0.25">
      <c r="C858" s="21"/>
      <c r="D858" s="21"/>
      <c r="E858" s="21"/>
      <c r="F858" s="21"/>
      <c r="G858" s="21"/>
      <c r="H858" s="21"/>
      <c r="I858" s="21"/>
      <c r="J858" s="21"/>
      <c r="K858" s="21"/>
      <c r="L858" s="21"/>
      <c r="M858" s="21"/>
      <c r="N858" s="21"/>
      <c r="O858" s="21"/>
      <c r="P858" s="21"/>
      <c r="Q858" s="21"/>
      <c r="R858" s="21"/>
      <c r="S858" s="21"/>
      <c r="T858" s="21"/>
    </row>
    <row r="859" spans="3:20" ht="12.5" x14ac:dyDescent="0.25">
      <c r="C859" s="21"/>
      <c r="D859" s="21"/>
      <c r="E859" s="21"/>
      <c r="F859" s="21"/>
      <c r="G859" s="21"/>
      <c r="H859" s="21"/>
      <c r="I859" s="21"/>
      <c r="J859" s="21"/>
      <c r="K859" s="21"/>
      <c r="L859" s="21"/>
      <c r="M859" s="21"/>
      <c r="N859" s="21"/>
      <c r="O859" s="21"/>
      <c r="P859" s="21"/>
      <c r="Q859" s="21"/>
      <c r="R859" s="21"/>
      <c r="S859" s="21"/>
      <c r="T859" s="21"/>
    </row>
    <row r="860" spans="3:20" ht="12.5" x14ac:dyDescent="0.25">
      <c r="C860" s="21"/>
      <c r="D860" s="21"/>
      <c r="E860" s="21"/>
      <c r="F860" s="21"/>
      <c r="G860" s="21"/>
      <c r="H860" s="21"/>
      <c r="I860" s="21"/>
      <c r="J860" s="21"/>
      <c r="K860" s="21"/>
      <c r="L860" s="21"/>
      <c r="M860" s="21"/>
      <c r="N860" s="21"/>
      <c r="O860" s="21"/>
      <c r="P860" s="21"/>
      <c r="Q860" s="21"/>
      <c r="R860" s="21"/>
      <c r="S860" s="21"/>
      <c r="T860" s="21"/>
    </row>
    <row r="861" spans="3:20" ht="12.5" x14ac:dyDescent="0.25">
      <c r="C861" s="21"/>
      <c r="D861" s="21"/>
      <c r="E861" s="21"/>
      <c r="F861" s="21"/>
      <c r="G861" s="21"/>
      <c r="H861" s="21"/>
      <c r="I861" s="21"/>
      <c r="J861" s="21"/>
      <c r="K861" s="21"/>
      <c r="L861" s="21"/>
      <c r="M861" s="21"/>
      <c r="N861" s="21"/>
      <c r="O861" s="21"/>
      <c r="P861" s="21"/>
      <c r="Q861" s="21"/>
      <c r="R861" s="21"/>
      <c r="S861" s="21"/>
      <c r="T861" s="21"/>
    </row>
    <row r="862" spans="3:20" ht="12.5" x14ac:dyDescent="0.25">
      <c r="C862" s="21"/>
      <c r="D862" s="21"/>
      <c r="E862" s="21"/>
      <c r="F862" s="21"/>
      <c r="G862" s="21"/>
      <c r="H862" s="21"/>
      <c r="I862" s="21"/>
      <c r="J862" s="21"/>
      <c r="K862" s="21"/>
      <c r="L862" s="21"/>
      <c r="M862" s="21"/>
      <c r="N862" s="21"/>
      <c r="O862" s="21"/>
      <c r="P862" s="21"/>
      <c r="Q862" s="21"/>
      <c r="R862" s="21"/>
      <c r="S862" s="21"/>
      <c r="T862" s="21"/>
    </row>
    <row r="863" spans="3:20" ht="12.5" x14ac:dyDescent="0.25">
      <c r="C863" s="21"/>
      <c r="D863" s="21"/>
      <c r="E863" s="21"/>
      <c r="F863" s="21"/>
      <c r="G863" s="21"/>
      <c r="H863" s="21"/>
      <c r="I863" s="21"/>
      <c r="J863" s="21"/>
      <c r="K863" s="21"/>
      <c r="L863" s="21"/>
      <c r="M863" s="21"/>
      <c r="N863" s="21"/>
      <c r="O863" s="21"/>
      <c r="P863" s="21"/>
      <c r="Q863" s="21"/>
      <c r="R863" s="21"/>
      <c r="S863" s="21"/>
      <c r="T863" s="21"/>
    </row>
    <row r="864" spans="3:20" ht="12.5" x14ac:dyDescent="0.25">
      <c r="C864" s="21"/>
      <c r="D864" s="21"/>
      <c r="E864" s="21"/>
      <c r="F864" s="21"/>
      <c r="G864" s="21"/>
      <c r="H864" s="21"/>
      <c r="I864" s="21"/>
      <c r="J864" s="21"/>
      <c r="K864" s="21"/>
      <c r="L864" s="21"/>
      <c r="M864" s="21"/>
      <c r="N864" s="21"/>
      <c r="O864" s="21"/>
      <c r="P864" s="21"/>
      <c r="Q864" s="21"/>
      <c r="R864" s="21"/>
      <c r="S864" s="21"/>
      <c r="T864" s="21"/>
    </row>
    <row r="865" spans="3:20" ht="12.5" x14ac:dyDescent="0.25">
      <c r="C865" s="21"/>
      <c r="D865" s="21"/>
      <c r="E865" s="21"/>
      <c r="F865" s="21"/>
      <c r="G865" s="21"/>
      <c r="H865" s="21"/>
      <c r="I865" s="21"/>
      <c r="J865" s="21"/>
      <c r="K865" s="21"/>
      <c r="L865" s="21"/>
      <c r="M865" s="21"/>
      <c r="N865" s="21"/>
      <c r="O865" s="21"/>
      <c r="P865" s="21"/>
      <c r="Q865" s="21"/>
      <c r="R865" s="21"/>
      <c r="S865" s="21"/>
      <c r="T865" s="21"/>
    </row>
    <row r="866" spans="3:20" ht="12.5" x14ac:dyDescent="0.25">
      <c r="C866" s="21"/>
      <c r="D866" s="21"/>
      <c r="E866" s="21"/>
      <c r="F866" s="21"/>
      <c r="G866" s="21"/>
      <c r="H866" s="21"/>
      <c r="I866" s="21"/>
      <c r="J866" s="21"/>
      <c r="K866" s="21"/>
      <c r="L866" s="21"/>
      <c r="M866" s="21"/>
      <c r="N866" s="21"/>
      <c r="O866" s="21"/>
      <c r="P866" s="21"/>
      <c r="Q866" s="21"/>
      <c r="R866" s="21"/>
      <c r="S866" s="21"/>
      <c r="T866" s="21"/>
    </row>
    <row r="867" spans="3:20" ht="12.5" x14ac:dyDescent="0.25">
      <c r="C867" s="21"/>
      <c r="D867" s="21"/>
      <c r="E867" s="21"/>
      <c r="F867" s="21"/>
      <c r="G867" s="21"/>
      <c r="H867" s="21"/>
      <c r="I867" s="21"/>
      <c r="J867" s="21"/>
      <c r="K867" s="21"/>
      <c r="L867" s="21"/>
      <c r="M867" s="21"/>
      <c r="N867" s="21"/>
      <c r="O867" s="21"/>
      <c r="P867" s="21"/>
      <c r="Q867" s="21"/>
      <c r="R867" s="21"/>
      <c r="S867" s="21"/>
      <c r="T867" s="21"/>
    </row>
    <row r="868" spans="3:20" ht="12.5" x14ac:dyDescent="0.25">
      <c r="C868" s="21"/>
      <c r="D868" s="21"/>
      <c r="E868" s="21"/>
      <c r="F868" s="21"/>
      <c r="G868" s="21"/>
      <c r="H868" s="21"/>
      <c r="I868" s="21"/>
      <c r="J868" s="21"/>
      <c r="K868" s="21"/>
      <c r="L868" s="21"/>
      <c r="M868" s="21"/>
      <c r="N868" s="21"/>
      <c r="O868" s="21"/>
      <c r="P868" s="21"/>
      <c r="Q868" s="21"/>
      <c r="R868" s="21"/>
      <c r="S868" s="21"/>
      <c r="T868" s="21"/>
    </row>
    <row r="869" spans="3:20" ht="12.5" x14ac:dyDescent="0.25">
      <c r="C869" s="21"/>
      <c r="D869" s="21"/>
      <c r="E869" s="21"/>
      <c r="F869" s="21"/>
      <c r="G869" s="21"/>
      <c r="H869" s="21"/>
      <c r="I869" s="21"/>
      <c r="J869" s="21"/>
      <c r="K869" s="21"/>
      <c r="L869" s="21"/>
      <c r="M869" s="21"/>
      <c r="N869" s="21"/>
      <c r="O869" s="21"/>
      <c r="P869" s="21"/>
      <c r="Q869" s="21"/>
      <c r="R869" s="21"/>
      <c r="S869" s="21"/>
      <c r="T869" s="21"/>
    </row>
    <row r="870" spans="3:20" ht="12.5" x14ac:dyDescent="0.25">
      <c r="C870" s="21"/>
      <c r="D870" s="21"/>
      <c r="E870" s="21"/>
      <c r="F870" s="21"/>
      <c r="G870" s="21"/>
      <c r="H870" s="21"/>
      <c r="I870" s="21"/>
      <c r="J870" s="21"/>
      <c r="K870" s="21"/>
      <c r="L870" s="21"/>
      <c r="M870" s="21"/>
      <c r="N870" s="21"/>
      <c r="O870" s="21"/>
      <c r="P870" s="21"/>
      <c r="Q870" s="21"/>
      <c r="R870" s="21"/>
      <c r="S870" s="21"/>
      <c r="T870" s="21"/>
    </row>
    <row r="871" spans="3:20" ht="12.5" x14ac:dyDescent="0.25">
      <c r="C871" s="21"/>
      <c r="D871" s="21"/>
      <c r="E871" s="21"/>
      <c r="F871" s="21"/>
      <c r="G871" s="21"/>
      <c r="H871" s="21"/>
      <c r="I871" s="21"/>
      <c r="J871" s="21"/>
      <c r="K871" s="21"/>
      <c r="L871" s="21"/>
      <c r="M871" s="21"/>
      <c r="N871" s="21"/>
      <c r="O871" s="21"/>
      <c r="P871" s="21"/>
      <c r="Q871" s="21"/>
      <c r="R871" s="21"/>
      <c r="S871" s="21"/>
      <c r="T871" s="21"/>
    </row>
    <row r="872" spans="3:20" ht="12.5" x14ac:dyDescent="0.25">
      <c r="C872" s="21"/>
      <c r="D872" s="21"/>
      <c r="E872" s="21"/>
      <c r="F872" s="21"/>
      <c r="G872" s="21"/>
      <c r="H872" s="21"/>
      <c r="I872" s="21"/>
      <c r="J872" s="21"/>
      <c r="K872" s="21"/>
      <c r="L872" s="21"/>
      <c r="M872" s="21"/>
      <c r="N872" s="21"/>
      <c r="O872" s="21"/>
      <c r="P872" s="21"/>
      <c r="Q872" s="21"/>
      <c r="R872" s="21"/>
      <c r="S872" s="21"/>
      <c r="T872" s="21"/>
    </row>
    <row r="873" spans="3:20" ht="12.5" x14ac:dyDescent="0.25">
      <c r="C873" s="21"/>
      <c r="D873" s="21"/>
      <c r="E873" s="21"/>
      <c r="F873" s="21"/>
      <c r="G873" s="21"/>
      <c r="H873" s="21"/>
      <c r="I873" s="21"/>
      <c r="J873" s="21"/>
      <c r="K873" s="21"/>
      <c r="L873" s="21"/>
      <c r="M873" s="21"/>
      <c r="N873" s="21"/>
      <c r="O873" s="21"/>
      <c r="P873" s="21"/>
      <c r="Q873" s="21"/>
      <c r="R873" s="21"/>
      <c r="S873" s="21"/>
      <c r="T873" s="21"/>
    </row>
    <row r="874" spans="3:20" ht="12.5" x14ac:dyDescent="0.25">
      <c r="C874" s="21"/>
      <c r="D874" s="21"/>
      <c r="E874" s="21"/>
      <c r="F874" s="21"/>
      <c r="G874" s="21"/>
      <c r="H874" s="21"/>
      <c r="I874" s="21"/>
      <c r="J874" s="21"/>
      <c r="K874" s="21"/>
      <c r="L874" s="21"/>
      <c r="M874" s="21"/>
      <c r="N874" s="21"/>
      <c r="O874" s="21"/>
      <c r="P874" s="21"/>
      <c r="Q874" s="21"/>
      <c r="R874" s="21"/>
      <c r="S874" s="21"/>
      <c r="T874" s="21"/>
    </row>
    <row r="875" spans="3:20" ht="12.5" x14ac:dyDescent="0.25">
      <c r="C875" s="21"/>
      <c r="D875" s="21"/>
      <c r="E875" s="21"/>
      <c r="F875" s="21"/>
      <c r="G875" s="21"/>
      <c r="H875" s="21"/>
      <c r="I875" s="21"/>
      <c r="J875" s="21"/>
      <c r="K875" s="21"/>
      <c r="L875" s="21"/>
      <c r="M875" s="21"/>
      <c r="N875" s="21"/>
      <c r="O875" s="21"/>
      <c r="P875" s="21"/>
      <c r="Q875" s="21"/>
      <c r="R875" s="21"/>
      <c r="S875" s="21"/>
      <c r="T875" s="21"/>
    </row>
    <row r="876" spans="3:20" ht="12.5" x14ac:dyDescent="0.25">
      <c r="C876" s="21"/>
      <c r="D876" s="21"/>
      <c r="E876" s="21"/>
      <c r="F876" s="21"/>
      <c r="G876" s="21"/>
      <c r="H876" s="21"/>
      <c r="I876" s="21"/>
      <c r="J876" s="21"/>
      <c r="K876" s="21"/>
      <c r="L876" s="21"/>
      <c r="M876" s="21"/>
      <c r="N876" s="21"/>
      <c r="O876" s="21"/>
      <c r="P876" s="21"/>
      <c r="Q876" s="21"/>
      <c r="R876" s="21"/>
      <c r="S876" s="21"/>
      <c r="T876" s="21"/>
    </row>
    <row r="877" spans="3:20" ht="12.5" x14ac:dyDescent="0.25">
      <c r="C877" s="21"/>
      <c r="D877" s="21"/>
      <c r="E877" s="21"/>
      <c r="F877" s="21"/>
      <c r="G877" s="21"/>
      <c r="H877" s="21"/>
      <c r="I877" s="21"/>
      <c r="J877" s="21"/>
      <c r="K877" s="21"/>
      <c r="L877" s="21"/>
      <c r="M877" s="21"/>
      <c r="N877" s="21"/>
      <c r="O877" s="21"/>
      <c r="P877" s="21"/>
      <c r="Q877" s="21"/>
      <c r="R877" s="21"/>
      <c r="S877" s="21"/>
      <c r="T877" s="21"/>
    </row>
    <row r="878" spans="3:20" ht="12.5" x14ac:dyDescent="0.25">
      <c r="C878" s="21"/>
      <c r="D878" s="21"/>
      <c r="E878" s="21"/>
      <c r="F878" s="21"/>
      <c r="G878" s="21"/>
      <c r="H878" s="21"/>
      <c r="I878" s="21"/>
      <c r="J878" s="21"/>
      <c r="K878" s="21"/>
      <c r="L878" s="21"/>
      <c r="M878" s="21"/>
      <c r="N878" s="21"/>
      <c r="O878" s="21"/>
      <c r="P878" s="21"/>
      <c r="Q878" s="21"/>
      <c r="R878" s="21"/>
      <c r="S878" s="21"/>
      <c r="T878" s="21"/>
    </row>
    <row r="879" spans="3:20" ht="12.5" x14ac:dyDescent="0.25">
      <c r="C879" s="21"/>
      <c r="D879" s="21"/>
      <c r="E879" s="21"/>
      <c r="F879" s="21"/>
      <c r="G879" s="21"/>
      <c r="H879" s="21"/>
      <c r="I879" s="21"/>
      <c r="J879" s="21"/>
      <c r="K879" s="21"/>
      <c r="L879" s="21"/>
      <c r="M879" s="21"/>
      <c r="N879" s="21"/>
      <c r="O879" s="21"/>
      <c r="P879" s="21"/>
      <c r="Q879" s="21"/>
      <c r="R879" s="21"/>
      <c r="S879" s="21"/>
      <c r="T879" s="21"/>
    </row>
    <row r="880" spans="3:20" ht="12.5" x14ac:dyDescent="0.25">
      <c r="C880" s="21"/>
      <c r="D880" s="21"/>
      <c r="E880" s="21"/>
      <c r="F880" s="21"/>
      <c r="G880" s="21"/>
      <c r="H880" s="21"/>
      <c r="I880" s="21"/>
      <c r="J880" s="21"/>
      <c r="K880" s="21"/>
      <c r="L880" s="21"/>
      <c r="M880" s="21"/>
      <c r="N880" s="21"/>
      <c r="O880" s="21"/>
      <c r="P880" s="21"/>
      <c r="Q880" s="21"/>
      <c r="R880" s="21"/>
      <c r="S880" s="21"/>
      <c r="T880" s="21"/>
    </row>
    <row r="881" spans="3:20" ht="12.5" x14ac:dyDescent="0.25">
      <c r="C881" s="21"/>
      <c r="D881" s="21"/>
      <c r="E881" s="21"/>
      <c r="F881" s="21"/>
      <c r="G881" s="21"/>
      <c r="H881" s="21"/>
      <c r="I881" s="21"/>
      <c r="J881" s="21"/>
      <c r="K881" s="21"/>
      <c r="L881" s="21"/>
      <c r="M881" s="21"/>
      <c r="N881" s="21"/>
      <c r="O881" s="21"/>
      <c r="P881" s="21"/>
      <c r="Q881" s="21"/>
      <c r="R881" s="21"/>
      <c r="S881" s="21"/>
      <c r="T881" s="21"/>
    </row>
    <row r="882" spans="3:20" ht="12.5" x14ac:dyDescent="0.25">
      <c r="C882" s="21"/>
      <c r="D882" s="21"/>
      <c r="E882" s="21"/>
      <c r="F882" s="21"/>
      <c r="G882" s="21"/>
      <c r="H882" s="21"/>
      <c r="I882" s="21"/>
      <c r="J882" s="21"/>
      <c r="K882" s="21"/>
      <c r="L882" s="21"/>
      <c r="M882" s="21"/>
      <c r="N882" s="21"/>
      <c r="O882" s="21"/>
      <c r="P882" s="21"/>
      <c r="Q882" s="21"/>
      <c r="R882" s="21"/>
      <c r="S882" s="21"/>
      <c r="T882" s="21"/>
    </row>
    <row r="883" spans="3:20" ht="12.5" x14ac:dyDescent="0.25">
      <c r="C883" s="21"/>
      <c r="D883" s="21"/>
      <c r="E883" s="21"/>
      <c r="F883" s="21"/>
      <c r="G883" s="21"/>
      <c r="H883" s="21"/>
      <c r="I883" s="21"/>
      <c r="J883" s="21"/>
      <c r="K883" s="21"/>
      <c r="L883" s="21"/>
      <c r="M883" s="21"/>
      <c r="N883" s="21"/>
      <c r="O883" s="21"/>
      <c r="P883" s="21"/>
      <c r="Q883" s="21"/>
      <c r="R883" s="21"/>
      <c r="S883" s="21"/>
      <c r="T883" s="21"/>
    </row>
    <row r="884" spans="3:20" ht="12.5" x14ac:dyDescent="0.25">
      <c r="C884" s="21"/>
      <c r="D884" s="21"/>
      <c r="E884" s="21"/>
      <c r="F884" s="21"/>
      <c r="G884" s="21"/>
      <c r="H884" s="21"/>
      <c r="I884" s="21"/>
      <c r="J884" s="21"/>
      <c r="K884" s="21"/>
      <c r="L884" s="21"/>
      <c r="M884" s="21"/>
      <c r="N884" s="21"/>
      <c r="O884" s="21"/>
      <c r="P884" s="21"/>
      <c r="Q884" s="21"/>
      <c r="R884" s="21"/>
      <c r="S884" s="21"/>
      <c r="T884" s="21"/>
    </row>
    <row r="885" spans="3:20" ht="12.5" x14ac:dyDescent="0.25">
      <c r="C885" s="21"/>
      <c r="D885" s="21"/>
      <c r="E885" s="21"/>
      <c r="F885" s="21"/>
      <c r="G885" s="21"/>
      <c r="H885" s="21"/>
      <c r="I885" s="21"/>
      <c r="J885" s="21"/>
      <c r="K885" s="21"/>
      <c r="L885" s="21"/>
      <c r="M885" s="21"/>
      <c r="N885" s="21"/>
      <c r="O885" s="21"/>
      <c r="P885" s="21"/>
      <c r="Q885" s="21"/>
      <c r="R885" s="21"/>
      <c r="S885" s="21"/>
      <c r="T885" s="21"/>
    </row>
    <row r="886" spans="3:20" ht="12.5" x14ac:dyDescent="0.25">
      <c r="C886" s="21"/>
      <c r="D886" s="21"/>
      <c r="E886" s="21"/>
      <c r="F886" s="21"/>
      <c r="G886" s="21"/>
      <c r="H886" s="21"/>
      <c r="I886" s="21"/>
      <c r="J886" s="21"/>
      <c r="K886" s="21"/>
      <c r="L886" s="21"/>
      <c r="M886" s="21"/>
      <c r="N886" s="21"/>
      <c r="O886" s="21"/>
      <c r="P886" s="21"/>
      <c r="Q886" s="21"/>
      <c r="R886" s="21"/>
      <c r="S886" s="21"/>
      <c r="T886" s="21"/>
    </row>
    <row r="887" spans="3:20" ht="12.5" x14ac:dyDescent="0.25">
      <c r="C887" s="21"/>
      <c r="D887" s="21"/>
      <c r="E887" s="21"/>
      <c r="F887" s="21"/>
      <c r="G887" s="21"/>
      <c r="H887" s="21"/>
      <c r="I887" s="21"/>
      <c r="J887" s="21"/>
      <c r="K887" s="21"/>
      <c r="L887" s="21"/>
      <c r="M887" s="21"/>
      <c r="N887" s="21"/>
      <c r="O887" s="21"/>
      <c r="P887" s="21"/>
      <c r="Q887" s="21"/>
      <c r="R887" s="21"/>
      <c r="S887" s="21"/>
      <c r="T887" s="21"/>
    </row>
    <row r="888" spans="3:20" ht="12.5" x14ac:dyDescent="0.25">
      <c r="C888" s="21"/>
      <c r="D888" s="21"/>
      <c r="E888" s="21"/>
      <c r="F888" s="21"/>
      <c r="G888" s="21"/>
      <c r="H888" s="21"/>
      <c r="I888" s="21"/>
      <c r="J888" s="21"/>
      <c r="K888" s="21"/>
      <c r="L888" s="21"/>
      <c r="M888" s="21"/>
      <c r="N888" s="21"/>
      <c r="O888" s="21"/>
      <c r="P888" s="21"/>
      <c r="Q888" s="21"/>
      <c r="R888" s="21"/>
      <c r="S888" s="21"/>
      <c r="T888" s="21"/>
    </row>
    <row r="889" spans="3:20" ht="12.5" x14ac:dyDescent="0.25">
      <c r="C889" s="21"/>
      <c r="D889" s="21"/>
      <c r="E889" s="21"/>
      <c r="F889" s="21"/>
      <c r="G889" s="21"/>
      <c r="H889" s="21"/>
      <c r="I889" s="21"/>
      <c r="J889" s="21"/>
      <c r="K889" s="21"/>
      <c r="L889" s="21"/>
      <c r="M889" s="21"/>
      <c r="N889" s="21"/>
      <c r="O889" s="21"/>
      <c r="P889" s="21"/>
      <c r="Q889" s="21"/>
      <c r="R889" s="21"/>
      <c r="S889" s="21"/>
      <c r="T889" s="21"/>
    </row>
    <row r="890" spans="3:20" ht="12.5" x14ac:dyDescent="0.25">
      <c r="C890" s="21"/>
      <c r="D890" s="21"/>
      <c r="E890" s="21"/>
      <c r="F890" s="21"/>
      <c r="G890" s="21"/>
      <c r="H890" s="21"/>
      <c r="I890" s="21"/>
      <c r="J890" s="21"/>
      <c r="K890" s="21"/>
      <c r="L890" s="21"/>
      <c r="M890" s="21"/>
      <c r="N890" s="21"/>
      <c r="O890" s="21"/>
      <c r="P890" s="21"/>
      <c r="Q890" s="21"/>
      <c r="R890" s="21"/>
      <c r="S890" s="21"/>
      <c r="T890" s="21"/>
    </row>
    <row r="891" spans="3:20" ht="12.5" x14ac:dyDescent="0.25">
      <c r="C891" s="21"/>
      <c r="D891" s="21"/>
      <c r="E891" s="21"/>
      <c r="F891" s="21"/>
      <c r="G891" s="21"/>
      <c r="H891" s="21"/>
      <c r="I891" s="21"/>
      <c r="J891" s="21"/>
      <c r="K891" s="21"/>
      <c r="L891" s="21"/>
      <c r="M891" s="21"/>
      <c r="N891" s="21"/>
      <c r="O891" s="21"/>
      <c r="P891" s="21"/>
      <c r="Q891" s="21"/>
      <c r="R891" s="21"/>
      <c r="S891" s="21"/>
      <c r="T891" s="21"/>
    </row>
    <row r="892" spans="3:20" ht="12.5" x14ac:dyDescent="0.25">
      <c r="C892" s="21"/>
      <c r="D892" s="21"/>
      <c r="E892" s="21"/>
      <c r="F892" s="21"/>
      <c r="G892" s="21"/>
      <c r="H892" s="21"/>
      <c r="I892" s="21"/>
      <c r="J892" s="21"/>
      <c r="K892" s="21"/>
      <c r="L892" s="21"/>
      <c r="M892" s="21"/>
      <c r="N892" s="21"/>
      <c r="O892" s="21"/>
      <c r="P892" s="21"/>
      <c r="Q892" s="21"/>
      <c r="R892" s="21"/>
      <c r="S892" s="21"/>
      <c r="T892" s="21"/>
    </row>
    <row r="893" spans="3:20" ht="12.5" x14ac:dyDescent="0.25">
      <c r="C893" s="21"/>
      <c r="D893" s="21"/>
      <c r="E893" s="21"/>
      <c r="F893" s="21"/>
      <c r="G893" s="21"/>
      <c r="H893" s="21"/>
      <c r="I893" s="21"/>
      <c r="J893" s="21"/>
      <c r="K893" s="21"/>
      <c r="L893" s="21"/>
      <c r="M893" s="21"/>
      <c r="N893" s="21"/>
      <c r="O893" s="21"/>
      <c r="P893" s="21"/>
      <c r="Q893" s="21"/>
      <c r="R893" s="21"/>
      <c r="S893" s="21"/>
      <c r="T893" s="21"/>
    </row>
    <row r="894" spans="3:20" ht="12.5" x14ac:dyDescent="0.25">
      <c r="C894" s="21"/>
      <c r="D894" s="21"/>
      <c r="E894" s="21"/>
      <c r="F894" s="21"/>
      <c r="G894" s="21"/>
      <c r="H894" s="21"/>
      <c r="I894" s="21"/>
      <c r="J894" s="21"/>
      <c r="K894" s="21"/>
      <c r="L894" s="21"/>
      <c r="M894" s="21"/>
      <c r="N894" s="21"/>
      <c r="O894" s="21"/>
      <c r="P894" s="21"/>
      <c r="Q894" s="21"/>
      <c r="R894" s="21"/>
      <c r="S894" s="21"/>
      <c r="T894" s="21"/>
    </row>
    <row r="895" spans="3:20" ht="12.5" x14ac:dyDescent="0.25">
      <c r="C895" s="21"/>
      <c r="D895" s="21"/>
      <c r="E895" s="21"/>
      <c r="F895" s="21"/>
      <c r="G895" s="21"/>
      <c r="H895" s="21"/>
      <c r="I895" s="21"/>
      <c r="J895" s="21"/>
      <c r="K895" s="21"/>
      <c r="L895" s="21"/>
      <c r="M895" s="21"/>
      <c r="N895" s="21"/>
      <c r="O895" s="21"/>
      <c r="P895" s="21"/>
      <c r="Q895" s="21"/>
      <c r="R895" s="21"/>
      <c r="S895" s="21"/>
      <c r="T895" s="21"/>
    </row>
    <row r="896" spans="3:20" ht="12.5" x14ac:dyDescent="0.25">
      <c r="C896" s="21"/>
      <c r="D896" s="21"/>
      <c r="E896" s="21"/>
      <c r="F896" s="21"/>
      <c r="G896" s="21"/>
      <c r="H896" s="21"/>
      <c r="I896" s="21"/>
      <c r="J896" s="21"/>
      <c r="K896" s="21"/>
      <c r="L896" s="21"/>
      <c r="M896" s="21"/>
      <c r="N896" s="21"/>
      <c r="O896" s="21"/>
      <c r="P896" s="21"/>
      <c r="Q896" s="21"/>
      <c r="R896" s="21"/>
      <c r="S896" s="21"/>
      <c r="T896" s="21"/>
    </row>
    <row r="897" spans="3:20" ht="12.5" x14ac:dyDescent="0.25">
      <c r="C897" s="21"/>
      <c r="D897" s="21"/>
      <c r="E897" s="21"/>
      <c r="F897" s="21"/>
      <c r="G897" s="21"/>
      <c r="H897" s="21"/>
      <c r="I897" s="21"/>
      <c r="J897" s="21"/>
      <c r="K897" s="21"/>
      <c r="L897" s="21"/>
      <c r="M897" s="21"/>
      <c r="N897" s="21"/>
      <c r="O897" s="21"/>
      <c r="P897" s="21"/>
      <c r="Q897" s="21"/>
      <c r="R897" s="21"/>
      <c r="S897" s="21"/>
      <c r="T897" s="21"/>
    </row>
    <row r="898" spans="3:20" ht="12.5" x14ac:dyDescent="0.25">
      <c r="C898" s="21"/>
      <c r="D898" s="21"/>
      <c r="E898" s="21"/>
      <c r="F898" s="21"/>
      <c r="G898" s="21"/>
      <c r="H898" s="21"/>
      <c r="I898" s="21"/>
      <c r="J898" s="21"/>
      <c r="K898" s="21"/>
      <c r="L898" s="21"/>
      <c r="M898" s="21"/>
      <c r="N898" s="21"/>
      <c r="O898" s="21"/>
      <c r="P898" s="21"/>
      <c r="Q898" s="21"/>
      <c r="R898" s="21"/>
      <c r="S898" s="21"/>
      <c r="T898" s="21"/>
    </row>
    <row r="899" spans="3:20" ht="12.5" x14ac:dyDescent="0.25">
      <c r="C899" s="21"/>
      <c r="D899" s="21"/>
      <c r="E899" s="21"/>
      <c r="F899" s="21"/>
      <c r="G899" s="21"/>
      <c r="H899" s="21"/>
      <c r="I899" s="21"/>
      <c r="J899" s="21"/>
      <c r="K899" s="21"/>
      <c r="L899" s="21"/>
      <c r="M899" s="21"/>
      <c r="N899" s="21"/>
      <c r="O899" s="21"/>
      <c r="P899" s="21"/>
      <c r="Q899" s="21"/>
      <c r="R899" s="21"/>
      <c r="S899" s="21"/>
      <c r="T899" s="21"/>
    </row>
    <row r="900" spans="3:20" ht="12.5" x14ac:dyDescent="0.25">
      <c r="C900" s="21"/>
      <c r="D900" s="21"/>
      <c r="E900" s="21"/>
      <c r="F900" s="21"/>
      <c r="G900" s="21"/>
      <c r="H900" s="21"/>
      <c r="I900" s="21"/>
      <c r="J900" s="21"/>
      <c r="K900" s="21"/>
      <c r="L900" s="21"/>
      <c r="M900" s="21"/>
      <c r="N900" s="21"/>
      <c r="O900" s="21"/>
      <c r="P900" s="21"/>
      <c r="Q900" s="21"/>
      <c r="R900" s="21"/>
      <c r="S900" s="21"/>
      <c r="T900" s="21"/>
    </row>
    <row r="901" spans="3:20" ht="12.5" x14ac:dyDescent="0.25">
      <c r="C901" s="21"/>
      <c r="D901" s="21"/>
      <c r="E901" s="21"/>
      <c r="F901" s="21"/>
      <c r="G901" s="21"/>
      <c r="H901" s="21"/>
      <c r="I901" s="21"/>
      <c r="J901" s="21"/>
      <c r="K901" s="21"/>
      <c r="L901" s="21"/>
      <c r="M901" s="21"/>
      <c r="N901" s="21"/>
      <c r="O901" s="21"/>
      <c r="P901" s="21"/>
      <c r="Q901" s="21"/>
      <c r="R901" s="21"/>
      <c r="S901" s="21"/>
      <c r="T901" s="21"/>
    </row>
    <row r="902" spans="3:20" ht="12.5" x14ac:dyDescent="0.25">
      <c r="C902" s="21"/>
      <c r="D902" s="21"/>
      <c r="E902" s="21"/>
      <c r="F902" s="21"/>
      <c r="G902" s="21"/>
      <c r="H902" s="21"/>
      <c r="I902" s="21"/>
      <c r="J902" s="21"/>
      <c r="K902" s="21"/>
      <c r="L902" s="21"/>
      <c r="M902" s="21"/>
      <c r="N902" s="21"/>
      <c r="O902" s="21"/>
      <c r="P902" s="21"/>
      <c r="Q902" s="21"/>
      <c r="R902" s="21"/>
      <c r="S902" s="21"/>
      <c r="T902" s="21"/>
    </row>
    <row r="903" spans="3:20" ht="12.5" x14ac:dyDescent="0.25">
      <c r="C903" s="21"/>
      <c r="D903" s="21"/>
      <c r="E903" s="21"/>
      <c r="F903" s="21"/>
      <c r="G903" s="21"/>
      <c r="H903" s="21"/>
      <c r="I903" s="21"/>
      <c r="J903" s="21"/>
      <c r="K903" s="21"/>
      <c r="L903" s="21"/>
      <c r="M903" s="21"/>
      <c r="N903" s="21"/>
      <c r="O903" s="21"/>
      <c r="P903" s="21"/>
      <c r="Q903" s="21"/>
      <c r="R903" s="21"/>
      <c r="S903" s="21"/>
      <c r="T903" s="21"/>
    </row>
    <row r="904" spans="3:20" ht="12.5" x14ac:dyDescent="0.25">
      <c r="C904" s="21"/>
      <c r="D904" s="21"/>
      <c r="E904" s="21"/>
      <c r="F904" s="21"/>
      <c r="G904" s="21"/>
      <c r="H904" s="21"/>
      <c r="I904" s="21"/>
      <c r="J904" s="21"/>
      <c r="K904" s="21"/>
      <c r="L904" s="21"/>
      <c r="M904" s="21"/>
      <c r="N904" s="21"/>
      <c r="O904" s="21"/>
      <c r="P904" s="21"/>
      <c r="Q904" s="21"/>
      <c r="R904" s="21"/>
      <c r="S904" s="21"/>
      <c r="T904" s="21"/>
    </row>
    <row r="905" spans="3:20" ht="12.5" x14ac:dyDescent="0.25">
      <c r="C905" s="21"/>
      <c r="D905" s="21"/>
      <c r="E905" s="21"/>
      <c r="F905" s="21"/>
      <c r="G905" s="21"/>
      <c r="H905" s="21"/>
      <c r="I905" s="21"/>
      <c r="J905" s="21"/>
      <c r="K905" s="21"/>
      <c r="L905" s="21"/>
      <c r="M905" s="21"/>
      <c r="N905" s="21"/>
      <c r="O905" s="21"/>
      <c r="P905" s="21"/>
      <c r="Q905" s="21"/>
      <c r="R905" s="21"/>
      <c r="S905" s="21"/>
      <c r="T905" s="21"/>
    </row>
    <row r="906" spans="3:20" ht="12.5" x14ac:dyDescent="0.25">
      <c r="C906" s="21"/>
      <c r="D906" s="21"/>
      <c r="E906" s="21"/>
      <c r="F906" s="21"/>
      <c r="G906" s="21"/>
      <c r="H906" s="21"/>
      <c r="I906" s="21"/>
      <c r="J906" s="21"/>
      <c r="K906" s="21"/>
      <c r="L906" s="21"/>
      <c r="M906" s="21"/>
      <c r="N906" s="21"/>
      <c r="O906" s="21"/>
      <c r="P906" s="21"/>
      <c r="Q906" s="21"/>
      <c r="R906" s="21"/>
      <c r="S906" s="21"/>
      <c r="T906" s="21"/>
    </row>
    <row r="907" spans="3:20" ht="12.5" x14ac:dyDescent="0.25">
      <c r="C907" s="21"/>
      <c r="D907" s="21"/>
      <c r="E907" s="21"/>
      <c r="F907" s="21"/>
      <c r="G907" s="21"/>
      <c r="H907" s="21"/>
      <c r="I907" s="21"/>
      <c r="J907" s="21"/>
      <c r="K907" s="21"/>
      <c r="L907" s="21"/>
      <c r="M907" s="21"/>
      <c r="N907" s="21"/>
      <c r="O907" s="21"/>
      <c r="P907" s="21"/>
      <c r="Q907" s="21"/>
      <c r="R907" s="21"/>
      <c r="S907" s="21"/>
      <c r="T907" s="21"/>
    </row>
    <row r="908" spans="3:20" ht="12.5" x14ac:dyDescent="0.25">
      <c r="C908" s="21"/>
      <c r="D908" s="21"/>
      <c r="E908" s="21"/>
      <c r="F908" s="21"/>
      <c r="G908" s="21"/>
      <c r="H908" s="21"/>
      <c r="I908" s="21"/>
      <c r="J908" s="21"/>
      <c r="K908" s="21"/>
      <c r="L908" s="21"/>
      <c r="M908" s="21"/>
      <c r="N908" s="21"/>
      <c r="O908" s="21"/>
      <c r="P908" s="21"/>
      <c r="Q908" s="21"/>
      <c r="R908" s="21"/>
      <c r="S908" s="21"/>
      <c r="T908" s="21"/>
    </row>
    <row r="909" spans="3:20" ht="12.5" x14ac:dyDescent="0.25">
      <c r="C909" s="21"/>
      <c r="D909" s="21"/>
      <c r="E909" s="21"/>
      <c r="F909" s="21"/>
      <c r="G909" s="21"/>
      <c r="H909" s="21"/>
      <c r="I909" s="21"/>
      <c r="J909" s="21"/>
      <c r="K909" s="21"/>
      <c r="L909" s="21"/>
      <c r="M909" s="21"/>
      <c r="N909" s="21"/>
      <c r="O909" s="21"/>
      <c r="P909" s="21"/>
      <c r="Q909" s="21"/>
      <c r="R909" s="21"/>
      <c r="S909" s="21"/>
      <c r="T909" s="21"/>
    </row>
    <row r="910" spans="3:20" ht="12.5" x14ac:dyDescent="0.25">
      <c r="C910" s="21"/>
      <c r="D910" s="21"/>
      <c r="E910" s="21"/>
      <c r="F910" s="21"/>
      <c r="G910" s="21"/>
      <c r="H910" s="21"/>
      <c r="I910" s="21"/>
      <c r="J910" s="21"/>
      <c r="K910" s="21"/>
      <c r="L910" s="21"/>
      <c r="M910" s="21"/>
      <c r="N910" s="21"/>
      <c r="O910" s="21"/>
      <c r="P910" s="21"/>
      <c r="Q910" s="21"/>
      <c r="R910" s="21"/>
      <c r="S910" s="21"/>
      <c r="T910" s="21"/>
    </row>
    <row r="911" spans="3:20" ht="12.5" x14ac:dyDescent="0.25">
      <c r="C911" s="21"/>
      <c r="D911" s="21"/>
      <c r="E911" s="21"/>
      <c r="F911" s="21"/>
      <c r="G911" s="21"/>
      <c r="H911" s="21"/>
      <c r="I911" s="21"/>
      <c r="J911" s="21"/>
      <c r="K911" s="21"/>
      <c r="L911" s="21"/>
      <c r="M911" s="21"/>
      <c r="N911" s="21"/>
      <c r="O911" s="21"/>
      <c r="P911" s="21"/>
      <c r="Q911" s="21"/>
      <c r="R911" s="21"/>
      <c r="S911" s="21"/>
      <c r="T911" s="21"/>
    </row>
    <row r="912" spans="3:20" ht="12.5" x14ac:dyDescent="0.25">
      <c r="C912" s="21"/>
      <c r="D912" s="21"/>
      <c r="E912" s="21"/>
      <c r="F912" s="21"/>
      <c r="G912" s="21"/>
      <c r="H912" s="21"/>
      <c r="I912" s="21"/>
      <c r="J912" s="21"/>
      <c r="K912" s="21"/>
      <c r="L912" s="21"/>
      <c r="M912" s="21"/>
      <c r="N912" s="21"/>
      <c r="O912" s="21"/>
      <c r="P912" s="21"/>
      <c r="Q912" s="21"/>
      <c r="R912" s="21"/>
      <c r="S912" s="21"/>
      <c r="T912" s="21"/>
    </row>
    <row r="913" spans="3:20" ht="12.5" x14ac:dyDescent="0.25">
      <c r="C913" s="21"/>
      <c r="D913" s="21"/>
      <c r="E913" s="21"/>
      <c r="F913" s="21"/>
      <c r="G913" s="21"/>
      <c r="H913" s="21"/>
      <c r="I913" s="21"/>
      <c r="J913" s="21"/>
      <c r="K913" s="21"/>
      <c r="L913" s="21"/>
      <c r="M913" s="21"/>
      <c r="N913" s="21"/>
      <c r="O913" s="21"/>
      <c r="P913" s="21"/>
      <c r="Q913" s="21"/>
      <c r="R913" s="21"/>
      <c r="S913" s="21"/>
      <c r="T913" s="21"/>
    </row>
    <row r="914" spans="3:20" ht="12.5" x14ac:dyDescent="0.25">
      <c r="C914" s="21"/>
      <c r="D914" s="21"/>
      <c r="E914" s="21"/>
      <c r="F914" s="21"/>
      <c r="G914" s="21"/>
      <c r="H914" s="21"/>
      <c r="I914" s="21"/>
      <c r="J914" s="21"/>
      <c r="K914" s="21"/>
      <c r="L914" s="21"/>
      <c r="M914" s="21"/>
      <c r="N914" s="21"/>
      <c r="O914" s="21"/>
      <c r="P914" s="21"/>
      <c r="Q914" s="21"/>
      <c r="R914" s="21"/>
      <c r="S914" s="21"/>
      <c r="T914" s="21"/>
    </row>
    <row r="915" spans="3:20" ht="12.5" x14ac:dyDescent="0.25">
      <c r="C915" s="21"/>
      <c r="D915" s="21"/>
      <c r="E915" s="21"/>
      <c r="F915" s="21"/>
      <c r="G915" s="21"/>
      <c r="H915" s="21"/>
      <c r="I915" s="21"/>
      <c r="J915" s="21"/>
      <c r="K915" s="21"/>
      <c r="L915" s="21"/>
      <c r="M915" s="21"/>
      <c r="N915" s="21"/>
      <c r="O915" s="21"/>
      <c r="P915" s="21"/>
      <c r="Q915" s="21"/>
      <c r="R915" s="21"/>
      <c r="S915" s="21"/>
      <c r="T915" s="21"/>
    </row>
    <row r="916" spans="3:20" ht="12.5" x14ac:dyDescent="0.25">
      <c r="C916" s="21"/>
      <c r="D916" s="21"/>
      <c r="E916" s="21"/>
      <c r="F916" s="21"/>
      <c r="G916" s="21"/>
      <c r="H916" s="21"/>
      <c r="I916" s="21"/>
      <c r="J916" s="21"/>
      <c r="K916" s="21"/>
      <c r="L916" s="21"/>
      <c r="M916" s="21"/>
      <c r="N916" s="21"/>
      <c r="O916" s="21"/>
      <c r="P916" s="21"/>
      <c r="Q916" s="21"/>
      <c r="R916" s="21"/>
      <c r="S916" s="21"/>
      <c r="T916" s="21"/>
    </row>
    <row r="917" spans="3:20" ht="12.5" x14ac:dyDescent="0.25">
      <c r="C917" s="21"/>
      <c r="D917" s="21"/>
      <c r="E917" s="21"/>
      <c r="F917" s="21"/>
      <c r="G917" s="21"/>
      <c r="H917" s="21"/>
      <c r="I917" s="21"/>
      <c r="J917" s="21"/>
      <c r="K917" s="21"/>
      <c r="L917" s="21"/>
      <c r="M917" s="21"/>
      <c r="N917" s="21"/>
      <c r="O917" s="21"/>
      <c r="P917" s="21"/>
      <c r="Q917" s="21"/>
      <c r="R917" s="21"/>
      <c r="S917" s="21"/>
      <c r="T917" s="21"/>
    </row>
    <row r="918" spans="3:20" ht="12.5" x14ac:dyDescent="0.25">
      <c r="C918" s="21"/>
      <c r="D918" s="21"/>
      <c r="E918" s="21"/>
      <c r="F918" s="21"/>
      <c r="G918" s="21"/>
      <c r="H918" s="21"/>
      <c r="I918" s="21"/>
      <c r="J918" s="21"/>
      <c r="K918" s="21"/>
      <c r="L918" s="21"/>
      <c r="M918" s="21"/>
      <c r="N918" s="21"/>
      <c r="O918" s="21"/>
      <c r="P918" s="21"/>
      <c r="Q918" s="21"/>
      <c r="R918" s="21"/>
      <c r="S918" s="21"/>
      <c r="T918" s="21"/>
    </row>
    <row r="919" spans="3:20" ht="12.5" x14ac:dyDescent="0.25">
      <c r="C919" s="21"/>
      <c r="D919" s="21"/>
      <c r="E919" s="21"/>
      <c r="F919" s="21"/>
      <c r="G919" s="21"/>
      <c r="H919" s="21"/>
      <c r="I919" s="21"/>
      <c r="J919" s="21"/>
      <c r="K919" s="21"/>
      <c r="L919" s="21"/>
      <c r="M919" s="21"/>
      <c r="N919" s="21"/>
      <c r="O919" s="21"/>
      <c r="P919" s="21"/>
      <c r="Q919" s="21"/>
      <c r="R919" s="21"/>
      <c r="S919" s="21"/>
      <c r="T919" s="21"/>
    </row>
    <row r="920" spans="3:20" ht="12.5" x14ac:dyDescent="0.25">
      <c r="C920" s="21"/>
      <c r="D920" s="21"/>
      <c r="E920" s="21"/>
      <c r="F920" s="21"/>
      <c r="G920" s="21"/>
      <c r="H920" s="21"/>
      <c r="I920" s="21"/>
      <c r="J920" s="21"/>
      <c r="K920" s="21"/>
      <c r="L920" s="21"/>
      <c r="M920" s="21"/>
      <c r="N920" s="21"/>
      <c r="O920" s="21"/>
      <c r="P920" s="21"/>
      <c r="Q920" s="21"/>
      <c r="R920" s="21"/>
      <c r="S920" s="21"/>
      <c r="T920" s="21"/>
    </row>
    <row r="921" spans="3:20" ht="12.5" x14ac:dyDescent="0.25">
      <c r="C921" s="21"/>
      <c r="D921" s="21"/>
      <c r="E921" s="21"/>
      <c r="F921" s="21"/>
      <c r="G921" s="21"/>
      <c r="H921" s="21"/>
      <c r="I921" s="21"/>
      <c r="J921" s="21"/>
      <c r="K921" s="21"/>
      <c r="L921" s="21"/>
      <c r="M921" s="21"/>
      <c r="N921" s="21"/>
      <c r="O921" s="21"/>
      <c r="P921" s="21"/>
      <c r="Q921" s="21"/>
      <c r="R921" s="21"/>
      <c r="S921" s="21"/>
      <c r="T921" s="21"/>
    </row>
    <row r="922" spans="3:20" ht="12.5" x14ac:dyDescent="0.25">
      <c r="C922" s="21"/>
      <c r="D922" s="21"/>
      <c r="E922" s="21"/>
      <c r="F922" s="21"/>
      <c r="G922" s="21"/>
      <c r="H922" s="21"/>
      <c r="I922" s="21"/>
      <c r="J922" s="21"/>
      <c r="K922" s="21"/>
      <c r="L922" s="21"/>
      <c r="M922" s="21"/>
      <c r="N922" s="21"/>
      <c r="O922" s="21"/>
      <c r="P922" s="21"/>
      <c r="Q922" s="21"/>
      <c r="R922" s="21"/>
      <c r="S922" s="21"/>
      <c r="T922" s="21"/>
    </row>
    <row r="923" spans="3:20" ht="12.5" x14ac:dyDescent="0.25">
      <c r="C923" s="21"/>
      <c r="D923" s="21"/>
      <c r="E923" s="21"/>
      <c r="F923" s="21"/>
      <c r="G923" s="21"/>
      <c r="H923" s="21"/>
      <c r="I923" s="21"/>
      <c r="J923" s="21"/>
      <c r="K923" s="21"/>
      <c r="L923" s="21"/>
      <c r="M923" s="21"/>
      <c r="N923" s="21"/>
      <c r="O923" s="21"/>
      <c r="P923" s="21"/>
      <c r="Q923" s="21"/>
      <c r="R923" s="21"/>
      <c r="S923" s="21"/>
      <c r="T923" s="21"/>
    </row>
    <row r="924" spans="3:20" ht="12.5" x14ac:dyDescent="0.25">
      <c r="C924" s="21"/>
      <c r="D924" s="21"/>
      <c r="E924" s="21"/>
      <c r="F924" s="21"/>
      <c r="G924" s="21"/>
      <c r="H924" s="21"/>
      <c r="I924" s="21"/>
      <c r="J924" s="21"/>
      <c r="K924" s="21"/>
      <c r="L924" s="21"/>
      <c r="M924" s="21"/>
      <c r="N924" s="21"/>
      <c r="O924" s="21"/>
      <c r="P924" s="21"/>
      <c r="Q924" s="21"/>
      <c r="R924" s="21"/>
      <c r="S924" s="21"/>
      <c r="T924" s="21"/>
    </row>
    <row r="925" spans="3:20" ht="12.5" x14ac:dyDescent="0.25">
      <c r="C925" s="21"/>
      <c r="D925" s="21"/>
      <c r="E925" s="21"/>
      <c r="F925" s="21"/>
      <c r="G925" s="21"/>
      <c r="H925" s="21"/>
      <c r="I925" s="21"/>
      <c r="J925" s="21"/>
      <c r="K925" s="21"/>
      <c r="L925" s="21"/>
      <c r="M925" s="21"/>
      <c r="N925" s="21"/>
      <c r="O925" s="21"/>
      <c r="P925" s="21"/>
      <c r="Q925" s="21"/>
      <c r="R925" s="21"/>
      <c r="S925" s="21"/>
      <c r="T925" s="21"/>
    </row>
    <row r="926" spans="3:20" ht="12.5" x14ac:dyDescent="0.25">
      <c r="C926" s="21"/>
      <c r="D926" s="21"/>
      <c r="E926" s="21"/>
      <c r="F926" s="21"/>
      <c r="G926" s="21"/>
      <c r="H926" s="21"/>
      <c r="I926" s="21"/>
      <c r="J926" s="21"/>
      <c r="K926" s="21"/>
      <c r="L926" s="21"/>
      <c r="M926" s="21"/>
      <c r="N926" s="21"/>
      <c r="O926" s="21"/>
      <c r="P926" s="21"/>
      <c r="Q926" s="21"/>
      <c r="R926" s="21"/>
      <c r="S926" s="21"/>
      <c r="T926" s="21"/>
    </row>
    <row r="927" spans="3:20" ht="12.5" x14ac:dyDescent="0.25">
      <c r="C927" s="21"/>
      <c r="D927" s="21"/>
      <c r="E927" s="21"/>
      <c r="F927" s="21"/>
      <c r="G927" s="21"/>
      <c r="H927" s="21"/>
      <c r="I927" s="21"/>
      <c r="J927" s="21"/>
      <c r="K927" s="21"/>
      <c r="L927" s="21"/>
      <c r="M927" s="21"/>
      <c r="N927" s="21"/>
      <c r="O927" s="21"/>
      <c r="P927" s="21"/>
      <c r="Q927" s="21"/>
      <c r="R927" s="21"/>
      <c r="S927" s="21"/>
      <c r="T927" s="21"/>
    </row>
    <row r="928" spans="3:20" ht="12.5" x14ac:dyDescent="0.25">
      <c r="C928" s="21"/>
      <c r="D928" s="21"/>
      <c r="E928" s="21"/>
      <c r="F928" s="21"/>
      <c r="G928" s="21"/>
      <c r="H928" s="21"/>
      <c r="I928" s="21"/>
      <c r="J928" s="21"/>
      <c r="K928" s="21"/>
      <c r="L928" s="21"/>
      <c r="M928" s="21"/>
      <c r="N928" s="21"/>
      <c r="O928" s="21"/>
      <c r="P928" s="21"/>
      <c r="Q928" s="21"/>
      <c r="R928" s="21"/>
      <c r="S928" s="21"/>
      <c r="T928" s="21"/>
    </row>
    <row r="929" spans="3:20" ht="12.5" x14ac:dyDescent="0.25">
      <c r="C929" s="21"/>
      <c r="D929" s="21"/>
      <c r="E929" s="21"/>
      <c r="F929" s="21"/>
      <c r="G929" s="21"/>
      <c r="H929" s="21"/>
      <c r="I929" s="21"/>
      <c r="J929" s="21"/>
      <c r="K929" s="21"/>
      <c r="L929" s="21"/>
      <c r="M929" s="21"/>
      <c r="N929" s="21"/>
      <c r="O929" s="21"/>
      <c r="P929" s="21"/>
      <c r="Q929" s="21"/>
      <c r="R929" s="21"/>
      <c r="S929" s="21"/>
      <c r="T929" s="21"/>
    </row>
    <row r="930" spans="3:20" ht="12.5" x14ac:dyDescent="0.25">
      <c r="C930" s="21"/>
      <c r="D930" s="21"/>
      <c r="E930" s="21"/>
      <c r="F930" s="21"/>
      <c r="G930" s="21"/>
      <c r="H930" s="21"/>
      <c r="I930" s="21"/>
      <c r="J930" s="21"/>
      <c r="K930" s="21"/>
      <c r="L930" s="21"/>
      <c r="M930" s="21"/>
      <c r="N930" s="21"/>
      <c r="O930" s="21"/>
      <c r="P930" s="21"/>
      <c r="Q930" s="21"/>
      <c r="R930" s="21"/>
      <c r="S930" s="21"/>
      <c r="T930" s="21"/>
    </row>
    <row r="931" spans="3:20" ht="12.5" x14ac:dyDescent="0.25">
      <c r="C931" s="21"/>
      <c r="D931" s="21"/>
      <c r="E931" s="21"/>
      <c r="F931" s="21"/>
      <c r="G931" s="21"/>
      <c r="H931" s="21"/>
      <c r="I931" s="21"/>
      <c r="J931" s="21"/>
      <c r="K931" s="21"/>
      <c r="L931" s="21"/>
      <c r="M931" s="21"/>
      <c r="N931" s="21"/>
      <c r="O931" s="21"/>
      <c r="P931" s="21"/>
      <c r="Q931" s="21"/>
      <c r="R931" s="21"/>
      <c r="S931" s="21"/>
      <c r="T931" s="21"/>
    </row>
    <row r="932" spans="3:20" ht="12.5" x14ac:dyDescent="0.25">
      <c r="C932" s="21"/>
      <c r="D932" s="21"/>
      <c r="E932" s="21"/>
      <c r="F932" s="21"/>
      <c r="G932" s="21"/>
      <c r="H932" s="21"/>
      <c r="I932" s="21"/>
      <c r="J932" s="21"/>
      <c r="K932" s="21"/>
      <c r="L932" s="21"/>
      <c r="M932" s="21"/>
      <c r="N932" s="21"/>
      <c r="O932" s="21"/>
      <c r="P932" s="21"/>
      <c r="Q932" s="21"/>
      <c r="R932" s="21"/>
      <c r="S932" s="21"/>
      <c r="T932" s="21"/>
    </row>
    <row r="933" spans="3:20" ht="12.5" x14ac:dyDescent="0.25">
      <c r="C933" s="21"/>
      <c r="D933" s="21"/>
      <c r="E933" s="21"/>
      <c r="F933" s="21"/>
      <c r="G933" s="21"/>
      <c r="H933" s="21"/>
      <c r="I933" s="21"/>
      <c r="J933" s="21"/>
      <c r="K933" s="21"/>
      <c r="L933" s="21"/>
      <c r="M933" s="21"/>
      <c r="N933" s="21"/>
      <c r="O933" s="21"/>
      <c r="P933" s="21"/>
      <c r="Q933" s="21"/>
      <c r="R933" s="21"/>
      <c r="S933" s="21"/>
      <c r="T933" s="21"/>
    </row>
    <row r="934" spans="3:20" ht="12.5" x14ac:dyDescent="0.25">
      <c r="C934" s="21"/>
      <c r="D934" s="21"/>
      <c r="E934" s="21"/>
      <c r="F934" s="21"/>
      <c r="G934" s="21"/>
      <c r="H934" s="21"/>
      <c r="I934" s="21"/>
      <c r="J934" s="21"/>
      <c r="K934" s="21"/>
      <c r="L934" s="21"/>
      <c r="M934" s="21"/>
      <c r="N934" s="21"/>
      <c r="O934" s="21"/>
      <c r="P934" s="21"/>
      <c r="Q934" s="21"/>
      <c r="R934" s="21"/>
      <c r="S934" s="21"/>
      <c r="T934" s="21"/>
    </row>
    <row r="935" spans="3:20" ht="12.5" x14ac:dyDescent="0.25">
      <c r="C935" s="21"/>
      <c r="D935" s="21"/>
      <c r="E935" s="21"/>
      <c r="F935" s="21"/>
      <c r="G935" s="21"/>
      <c r="H935" s="21"/>
      <c r="I935" s="21"/>
      <c r="J935" s="21"/>
      <c r="K935" s="21"/>
      <c r="L935" s="21"/>
      <c r="M935" s="21"/>
      <c r="N935" s="21"/>
      <c r="O935" s="21"/>
      <c r="P935" s="21"/>
      <c r="Q935" s="21"/>
      <c r="R935" s="21"/>
      <c r="S935" s="21"/>
      <c r="T935" s="21"/>
    </row>
    <row r="936" spans="3:20" ht="12.5" x14ac:dyDescent="0.25">
      <c r="C936" s="21"/>
      <c r="D936" s="21"/>
      <c r="E936" s="21"/>
      <c r="F936" s="21"/>
      <c r="G936" s="21"/>
      <c r="H936" s="21"/>
      <c r="I936" s="21"/>
      <c r="J936" s="21"/>
      <c r="K936" s="21"/>
      <c r="L936" s="21"/>
      <c r="M936" s="21"/>
      <c r="N936" s="21"/>
      <c r="O936" s="21"/>
      <c r="P936" s="21"/>
      <c r="Q936" s="21"/>
      <c r="R936" s="21"/>
      <c r="S936" s="21"/>
      <c r="T936" s="21"/>
    </row>
    <row r="937" spans="3:20" ht="12.5" x14ac:dyDescent="0.25">
      <c r="C937" s="21"/>
      <c r="D937" s="21"/>
      <c r="E937" s="21"/>
      <c r="F937" s="21"/>
      <c r="G937" s="21"/>
      <c r="H937" s="21"/>
      <c r="I937" s="21"/>
      <c r="J937" s="21"/>
      <c r="K937" s="21"/>
      <c r="L937" s="21"/>
      <c r="M937" s="21"/>
      <c r="N937" s="21"/>
      <c r="O937" s="21"/>
      <c r="P937" s="21"/>
      <c r="Q937" s="21"/>
      <c r="R937" s="21"/>
      <c r="S937" s="21"/>
      <c r="T937" s="21"/>
    </row>
    <row r="938" spans="3:20" ht="12.5" x14ac:dyDescent="0.25">
      <c r="C938" s="21"/>
      <c r="D938" s="21"/>
      <c r="E938" s="21"/>
      <c r="F938" s="21"/>
      <c r="G938" s="21"/>
      <c r="H938" s="21"/>
      <c r="I938" s="21"/>
      <c r="J938" s="21"/>
      <c r="K938" s="21"/>
      <c r="L938" s="21"/>
      <c r="M938" s="21"/>
      <c r="N938" s="21"/>
      <c r="O938" s="21"/>
      <c r="P938" s="21"/>
      <c r="Q938" s="21"/>
      <c r="R938" s="21"/>
      <c r="S938" s="21"/>
      <c r="T938" s="21"/>
    </row>
    <row r="939" spans="3:20" ht="12.5" x14ac:dyDescent="0.25">
      <c r="C939" s="21"/>
      <c r="D939" s="21"/>
      <c r="E939" s="21"/>
      <c r="F939" s="21"/>
      <c r="G939" s="21"/>
      <c r="H939" s="21"/>
      <c r="I939" s="21"/>
      <c r="J939" s="21"/>
      <c r="K939" s="21"/>
      <c r="L939" s="21"/>
      <c r="M939" s="21"/>
      <c r="N939" s="21"/>
      <c r="O939" s="21"/>
      <c r="P939" s="21"/>
      <c r="Q939" s="21"/>
      <c r="R939" s="21"/>
      <c r="S939" s="21"/>
      <c r="T939" s="21"/>
    </row>
    <row r="940" spans="3:20" ht="12.5" x14ac:dyDescent="0.25">
      <c r="C940" s="21"/>
      <c r="D940" s="21"/>
      <c r="E940" s="21"/>
      <c r="F940" s="21"/>
      <c r="G940" s="21"/>
      <c r="H940" s="21"/>
      <c r="I940" s="21"/>
      <c r="J940" s="21"/>
      <c r="K940" s="21"/>
      <c r="L940" s="21"/>
      <c r="M940" s="21"/>
      <c r="N940" s="21"/>
      <c r="O940" s="21"/>
      <c r="P940" s="21"/>
      <c r="Q940" s="21"/>
      <c r="R940" s="21"/>
      <c r="S940" s="21"/>
      <c r="T940" s="21"/>
    </row>
    <row r="941" spans="3:20" ht="12.5" x14ac:dyDescent="0.25">
      <c r="C941" s="21"/>
      <c r="D941" s="21"/>
      <c r="E941" s="21"/>
      <c r="F941" s="21"/>
      <c r="G941" s="21"/>
      <c r="H941" s="21"/>
      <c r="I941" s="21"/>
      <c r="J941" s="21"/>
      <c r="K941" s="21"/>
      <c r="L941" s="21"/>
      <c r="M941" s="21"/>
      <c r="N941" s="21"/>
      <c r="O941" s="21"/>
      <c r="P941" s="21"/>
      <c r="Q941" s="21"/>
      <c r="R941" s="21"/>
      <c r="S941" s="21"/>
      <c r="T941" s="21"/>
    </row>
    <row r="942" spans="3:20" ht="12.5" x14ac:dyDescent="0.25">
      <c r="C942" s="21"/>
      <c r="D942" s="21"/>
      <c r="E942" s="21"/>
      <c r="F942" s="21"/>
      <c r="G942" s="21"/>
      <c r="H942" s="21"/>
      <c r="I942" s="21"/>
      <c r="J942" s="21"/>
      <c r="K942" s="21"/>
      <c r="L942" s="21"/>
      <c r="M942" s="21"/>
      <c r="N942" s="21"/>
      <c r="O942" s="21"/>
      <c r="P942" s="21"/>
      <c r="Q942" s="21"/>
      <c r="R942" s="21"/>
      <c r="S942" s="21"/>
      <c r="T942" s="21"/>
    </row>
    <row r="943" spans="3:20" ht="12.5" x14ac:dyDescent="0.25">
      <c r="C943" s="21"/>
      <c r="D943" s="21"/>
      <c r="E943" s="21"/>
      <c r="F943" s="21"/>
      <c r="G943" s="21"/>
      <c r="H943" s="21"/>
      <c r="I943" s="21"/>
      <c r="J943" s="21"/>
      <c r="K943" s="21"/>
      <c r="L943" s="21"/>
      <c r="M943" s="21"/>
      <c r="N943" s="21"/>
      <c r="O943" s="21"/>
      <c r="P943" s="21"/>
      <c r="Q943" s="21"/>
      <c r="R943" s="21"/>
      <c r="S943" s="21"/>
      <c r="T943" s="21"/>
    </row>
    <row r="944" spans="3:20" ht="12.5" x14ac:dyDescent="0.25">
      <c r="C944" s="21"/>
      <c r="D944" s="21"/>
      <c r="E944" s="21"/>
      <c r="F944" s="21"/>
      <c r="G944" s="21"/>
      <c r="H944" s="21"/>
      <c r="I944" s="21"/>
      <c r="J944" s="21"/>
      <c r="K944" s="21"/>
      <c r="L944" s="21"/>
      <c r="M944" s="21"/>
      <c r="N944" s="21"/>
      <c r="O944" s="21"/>
      <c r="P944" s="21"/>
      <c r="Q944" s="21"/>
      <c r="R944" s="21"/>
      <c r="S944" s="21"/>
      <c r="T944" s="21"/>
    </row>
    <row r="945" spans="3:20" ht="12.5" x14ac:dyDescent="0.25">
      <c r="C945" s="21"/>
      <c r="D945" s="21"/>
      <c r="E945" s="21"/>
      <c r="F945" s="21"/>
      <c r="G945" s="21"/>
      <c r="H945" s="21"/>
      <c r="I945" s="21"/>
      <c r="J945" s="21"/>
      <c r="K945" s="21"/>
      <c r="L945" s="21"/>
      <c r="M945" s="21"/>
      <c r="N945" s="21"/>
      <c r="O945" s="21"/>
      <c r="P945" s="21"/>
      <c r="Q945" s="21"/>
      <c r="R945" s="21"/>
      <c r="S945" s="21"/>
      <c r="T945" s="21"/>
    </row>
    <row r="946" spans="3:20" ht="12.5" x14ac:dyDescent="0.25">
      <c r="C946" s="21"/>
      <c r="D946" s="21"/>
      <c r="E946" s="21"/>
      <c r="F946" s="21"/>
      <c r="G946" s="21"/>
      <c r="H946" s="21"/>
      <c r="I946" s="21"/>
      <c r="J946" s="21"/>
      <c r="K946" s="21"/>
      <c r="L946" s="21"/>
      <c r="M946" s="21"/>
      <c r="N946" s="21"/>
      <c r="O946" s="21"/>
      <c r="P946" s="21"/>
      <c r="Q946" s="21"/>
      <c r="R946" s="21"/>
      <c r="S946" s="21"/>
      <c r="T946" s="21"/>
    </row>
    <row r="947" spans="3:20" ht="12.5" x14ac:dyDescent="0.25">
      <c r="C947" s="21"/>
      <c r="D947" s="21"/>
      <c r="E947" s="21"/>
      <c r="F947" s="21"/>
      <c r="G947" s="21"/>
      <c r="H947" s="21"/>
      <c r="I947" s="21"/>
      <c r="J947" s="21"/>
      <c r="K947" s="21"/>
      <c r="L947" s="21"/>
      <c r="M947" s="21"/>
      <c r="N947" s="21"/>
      <c r="O947" s="21"/>
      <c r="P947" s="21"/>
      <c r="Q947" s="21"/>
      <c r="R947" s="21"/>
      <c r="S947" s="21"/>
      <c r="T947" s="21"/>
    </row>
    <row r="948" spans="3:20" ht="12.5" x14ac:dyDescent="0.25">
      <c r="C948" s="21"/>
      <c r="D948" s="21"/>
      <c r="E948" s="21"/>
      <c r="F948" s="21"/>
      <c r="G948" s="21"/>
      <c r="H948" s="21"/>
      <c r="I948" s="21"/>
      <c r="J948" s="21"/>
      <c r="K948" s="21"/>
      <c r="L948" s="21"/>
      <c r="M948" s="21"/>
      <c r="N948" s="21"/>
      <c r="O948" s="21"/>
      <c r="P948" s="21"/>
      <c r="Q948" s="21"/>
      <c r="R948" s="21"/>
      <c r="S948" s="21"/>
      <c r="T948" s="21"/>
    </row>
    <row r="949" spans="3:20" ht="12.5" x14ac:dyDescent="0.25">
      <c r="C949" s="21"/>
      <c r="D949" s="21"/>
      <c r="E949" s="21"/>
      <c r="F949" s="21"/>
      <c r="G949" s="21"/>
      <c r="H949" s="21"/>
      <c r="I949" s="21"/>
      <c r="J949" s="21"/>
      <c r="K949" s="21"/>
      <c r="L949" s="21"/>
      <c r="M949" s="21"/>
      <c r="N949" s="21"/>
      <c r="O949" s="21"/>
      <c r="P949" s="21"/>
      <c r="Q949" s="21"/>
      <c r="R949" s="21"/>
      <c r="S949" s="21"/>
      <c r="T949" s="21"/>
    </row>
    <row r="950" spans="3:20" ht="12.5" x14ac:dyDescent="0.25">
      <c r="C950" s="21"/>
      <c r="D950" s="21"/>
      <c r="E950" s="21"/>
      <c r="F950" s="21"/>
      <c r="G950" s="21"/>
      <c r="H950" s="21"/>
      <c r="I950" s="21"/>
      <c r="J950" s="21"/>
      <c r="K950" s="21"/>
      <c r="L950" s="21"/>
      <c r="M950" s="21"/>
      <c r="N950" s="21"/>
      <c r="O950" s="21"/>
      <c r="P950" s="21"/>
      <c r="Q950" s="21"/>
      <c r="R950" s="21"/>
      <c r="S950" s="21"/>
      <c r="T950" s="21"/>
    </row>
    <row r="951" spans="3:20" ht="12.5" x14ac:dyDescent="0.25">
      <c r="C951" s="21"/>
      <c r="D951" s="21"/>
      <c r="E951" s="21"/>
      <c r="F951" s="21"/>
      <c r="G951" s="21"/>
      <c r="H951" s="21"/>
      <c r="I951" s="21"/>
      <c r="J951" s="21"/>
      <c r="K951" s="21"/>
      <c r="L951" s="21"/>
      <c r="M951" s="21"/>
      <c r="N951" s="21"/>
      <c r="O951" s="21"/>
      <c r="P951" s="21"/>
      <c r="Q951" s="21"/>
      <c r="R951" s="21"/>
      <c r="S951" s="21"/>
      <c r="T951" s="21"/>
    </row>
    <row r="952" spans="3:20" ht="12.5" x14ac:dyDescent="0.25">
      <c r="C952" s="21"/>
      <c r="D952" s="21"/>
      <c r="E952" s="21"/>
      <c r="F952" s="21"/>
      <c r="G952" s="21"/>
      <c r="H952" s="21"/>
      <c r="I952" s="21"/>
      <c r="J952" s="21"/>
      <c r="K952" s="21"/>
      <c r="L952" s="21"/>
      <c r="M952" s="21"/>
      <c r="N952" s="21"/>
      <c r="O952" s="21"/>
      <c r="P952" s="21"/>
      <c r="Q952" s="21"/>
      <c r="R952" s="21"/>
      <c r="S952" s="21"/>
      <c r="T952" s="21"/>
    </row>
    <row r="953" spans="3:20" ht="12.5" x14ac:dyDescent="0.25">
      <c r="C953" s="21"/>
      <c r="D953" s="21"/>
      <c r="E953" s="21"/>
      <c r="F953" s="21"/>
      <c r="G953" s="21"/>
      <c r="H953" s="21"/>
      <c r="I953" s="21"/>
      <c r="J953" s="21"/>
      <c r="K953" s="21"/>
      <c r="L953" s="21"/>
      <c r="M953" s="21"/>
      <c r="N953" s="21"/>
      <c r="O953" s="21"/>
      <c r="P953" s="21"/>
      <c r="Q953" s="21"/>
      <c r="R953" s="21"/>
      <c r="S953" s="21"/>
      <c r="T953" s="21"/>
    </row>
    <row r="954" spans="3:20" ht="12.5" x14ac:dyDescent="0.25">
      <c r="C954" s="21"/>
      <c r="D954" s="21"/>
      <c r="E954" s="21"/>
      <c r="F954" s="21"/>
      <c r="G954" s="21"/>
      <c r="H954" s="21"/>
      <c r="I954" s="21"/>
      <c r="J954" s="21"/>
      <c r="K954" s="21"/>
      <c r="L954" s="21"/>
      <c r="M954" s="21"/>
      <c r="N954" s="21"/>
      <c r="O954" s="21"/>
      <c r="P954" s="21"/>
      <c r="Q954" s="21"/>
      <c r="R954" s="21"/>
      <c r="S954" s="21"/>
      <c r="T954" s="21"/>
    </row>
    <row r="955" spans="3:20" ht="12.5" x14ac:dyDescent="0.25">
      <c r="C955" s="21"/>
      <c r="D955" s="21"/>
      <c r="E955" s="21"/>
      <c r="F955" s="21"/>
      <c r="G955" s="21"/>
      <c r="H955" s="21"/>
      <c r="I955" s="21"/>
      <c r="J955" s="21"/>
      <c r="K955" s="21"/>
      <c r="L955" s="21"/>
      <c r="M955" s="21"/>
      <c r="N955" s="21"/>
      <c r="O955" s="21"/>
      <c r="P955" s="21"/>
      <c r="Q955" s="21"/>
      <c r="R955" s="21"/>
      <c r="S955" s="21"/>
      <c r="T955" s="21"/>
    </row>
    <row r="956" spans="3:20" ht="12.5" x14ac:dyDescent="0.25">
      <c r="C956" s="21"/>
      <c r="D956" s="21"/>
      <c r="E956" s="21"/>
      <c r="F956" s="21"/>
      <c r="G956" s="21"/>
      <c r="H956" s="21"/>
      <c r="I956" s="21"/>
      <c r="J956" s="21"/>
      <c r="K956" s="21"/>
      <c r="L956" s="21"/>
      <c r="M956" s="21"/>
      <c r="N956" s="21"/>
      <c r="O956" s="21"/>
      <c r="P956" s="21"/>
      <c r="Q956" s="21"/>
      <c r="R956" s="21"/>
      <c r="S956" s="21"/>
      <c r="T956" s="21"/>
    </row>
    <row r="957" spans="3:20" ht="12.5" x14ac:dyDescent="0.25">
      <c r="C957" s="21"/>
      <c r="D957" s="21"/>
      <c r="E957" s="21"/>
      <c r="F957" s="21"/>
      <c r="G957" s="21"/>
      <c r="H957" s="21"/>
      <c r="I957" s="21"/>
      <c r="J957" s="21"/>
      <c r="K957" s="21"/>
      <c r="L957" s="21"/>
      <c r="M957" s="21"/>
      <c r="N957" s="21"/>
      <c r="O957" s="21"/>
      <c r="P957" s="21"/>
      <c r="Q957" s="21"/>
      <c r="R957" s="21"/>
      <c r="S957" s="21"/>
      <c r="T957" s="21"/>
    </row>
    <row r="958" spans="3:20" ht="12.5" x14ac:dyDescent="0.25">
      <c r="C958" s="21"/>
      <c r="D958" s="21"/>
      <c r="E958" s="21"/>
      <c r="F958" s="21"/>
      <c r="G958" s="21"/>
      <c r="H958" s="21"/>
      <c r="I958" s="21"/>
      <c r="J958" s="21"/>
      <c r="K958" s="21"/>
      <c r="L958" s="21"/>
      <c r="M958" s="21"/>
      <c r="N958" s="21"/>
      <c r="O958" s="21"/>
      <c r="P958" s="21"/>
      <c r="Q958" s="21"/>
      <c r="R958" s="21"/>
      <c r="S958" s="21"/>
      <c r="T958" s="21"/>
    </row>
    <row r="959" spans="3:20" ht="12.5" x14ac:dyDescent="0.25">
      <c r="C959" s="21"/>
      <c r="D959" s="21"/>
      <c r="E959" s="21"/>
      <c r="F959" s="21"/>
      <c r="G959" s="21"/>
      <c r="H959" s="21"/>
      <c r="I959" s="21"/>
      <c r="J959" s="21"/>
      <c r="K959" s="21"/>
      <c r="L959" s="21"/>
      <c r="M959" s="21"/>
      <c r="N959" s="21"/>
      <c r="O959" s="21"/>
      <c r="P959" s="21"/>
      <c r="Q959" s="21"/>
      <c r="R959" s="21"/>
      <c r="S959" s="21"/>
      <c r="T959" s="21"/>
    </row>
    <row r="960" spans="3:20" ht="12.5" x14ac:dyDescent="0.25">
      <c r="C960" s="21"/>
      <c r="D960" s="21"/>
      <c r="E960" s="21"/>
      <c r="F960" s="21"/>
      <c r="G960" s="21"/>
      <c r="H960" s="21"/>
      <c r="I960" s="21"/>
      <c r="J960" s="21"/>
      <c r="K960" s="21"/>
      <c r="L960" s="21"/>
      <c r="M960" s="21"/>
      <c r="N960" s="21"/>
      <c r="O960" s="21"/>
      <c r="P960" s="21"/>
      <c r="Q960" s="21"/>
      <c r="R960" s="21"/>
      <c r="S960" s="21"/>
      <c r="T960" s="21"/>
    </row>
    <row r="961" spans="3:20" ht="12.5" x14ac:dyDescent="0.25">
      <c r="C961" s="21"/>
      <c r="D961" s="21"/>
      <c r="E961" s="21"/>
      <c r="F961" s="21"/>
      <c r="G961" s="21"/>
      <c r="H961" s="21"/>
      <c r="I961" s="21"/>
      <c r="J961" s="21"/>
      <c r="K961" s="21"/>
      <c r="L961" s="21"/>
      <c r="M961" s="21"/>
      <c r="N961" s="21"/>
      <c r="O961" s="21"/>
      <c r="P961" s="21"/>
      <c r="Q961" s="21"/>
      <c r="R961" s="21"/>
      <c r="S961" s="21"/>
      <c r="T961" s="21"/>
    </row>
    <row r="962" spans="3:20" ht="12.5" x14ac:dyDescent="0.25">
      <c r="C962" s="21"/>
      <c r="D962" s="21"/>
      <c r="E962" s="21"/>
      <c r="F962" s="21"/>
      <c r="G962" s="21"/>
      <c r="H962" s="21"/>
      <c r="I962" s="21"/>
      <c r="J962" s="21"/>
      <c r="K962" s="21"/>
      <c r="L962" s="21"/>
      <c r="M962" s="21"/>
      <c r="N962" s="21"/>
      <c r="O962" s="21"/>
      <c r="P962" s="21"/>
      <c r="Q962" s="21"/>
      <c r="R962" s="21"/>
      <c r="S962" s="21"/>
      <c r="T962" s="21"/>
    </row>
    <row r="963" spans="3:20" ht="12.5" x14ac:dyDescent="0.25">
      <c r="C963" s="21"/>
      <c r="D963" s="21"/>
      <c r="E963" s="21"/>
      <c r="F963" s="21"/>
      <c r="G963" s="21"/>
      <c r="H963" s="21"/>
      <c r="I963" s="21"/>
      <c r="J963" s="21"/>
      <c r="K963" s="21"/>
      <c r="L963" s="21"/>
      <c r="M963" s="21"/>
      <c r="N963" s="21"/>
      <c r="O963" s="21"/>
      <c r="P963" s="21"/>
      <c r="Q963" s="21"/>
      <c r="R963" s="21"/>
      <c r="S963" s="21"/>
      <c r="T963" s="21"/>
    </row>
    <row r="964" spans="3:20" ht="12.5" x14ac:dyDescent="0.25">
      <c r="C964" s="21"/>
      <c r="D964" s="21"/>
      <c r="E964" s="21"/>
      <c r="F964" s="21"/>
      <c r="G964" s="21"/>
      <c r="H964" s="21"/>
      <c r="I964" s="21"/>
      <c r="J964" s="21"/>
      <c r="K964" s="21"/>
      <c r="L964" s="21"/>
      <c r="M964" s="21"/>
      <c r="N964" s="21"/>
      <c r="O964" s="21"/>
      <c r="P964" s="21"/>
      <c r="Q964" s="21"/>
      <c r="R964" s="21"/>
      <c r="S964" s="21"/>
      <c r="T964" s="21"/>
    </row>
    <row r="965" spans="3:20" ht="12.5" x14ac:dyDescent="0.25">
      <c r="C965" s="21"/>
      <c r="D965" s="21"/>
      <c r="E965" s="21"/>
      <c r="F965" s="21"/>
      <c r="G965" s="21"/>
      <c r="H965" s="21"/>
      <c r="I965" s="21"/>
      <c r="J965" s="21"/>
      <c r="K965" s="21"/>
      <c r="L965" s="21"/>
      <c r="M965" s="21"/>
      <c r="N965" s="21"/>
      <c r="O965" s="21"/>
      <c r="P965" s="21"/>
      <c r="Q965" s="21"/>
      <c r="R965" s="21"/>
      <c r="S965" s="21"/>
      <c r="T965" s="21"/>
    </row>
    <row r="966" spans="3:20" ht="12.5" x14ac:dyDescent="0.25">
      <c r="C966" s="21"/>
      <c r="D966" s="21"/>
      <c r="E966" s="21"/>
      <c r="F966" s="21"/>
      <c r="G966" s="21"/>
      <c r="H966" s="21"/>
      <c r="I966" s="21"/>
      <c r="J966" s="21"/>
      <c r="K966" s="21"/>
      <c r="L966" s="21"/>
      <c r="M966" s="21"/>
      <c r="N966" s="21"/>
      <c r="O966" s="21"/>
      <c r="P966" s="21"/>
      <c r="Q966" s="21"/>
      <c r="R966" s="21"/>
      <c r="S966" s="21"/>
      <c r="T966" s="21"/>
    </row>
    <row r="967" spans="3:20" ht="12.5" x14ac:dyDescent="0.25">
      <c r="C967" s="21"/>
      <c r="D967" s="21"/>
      <c r="E967" s="21"/>
      <c r="F967" s="21"/>
      <c r="G967" s="21"/>
      <c r="H967" s="21"/>
      <c r="I967" s="21"/>
      <c r="J967" s="21"/>
      <c r="K967" s="21"/>
      <c r="L967" s="21"/>
      <c r="M967" s="21"/>
      <c r="N967" s="21"/>
      <c r="O967" s="21"/>
      <c r="P967" s="21"/>
      <c r="Q967" s="21"/>
      <c r="R967" s="21"/>
      <c r="S967" s="21"/>
      <c r="T967" s="21"/>
    </row>
    <row r="968" spans="3:20" ht="12.5" x14ac:dyDescent="0.25">
      <c r="C968" s="21"/>
      <c r="D968" s="21"/>
      <c r="E968" s="21"/>
      <c r="F968" s="21"/>
      <c r="G968" s="21"/>
      <c r="H968" s="21"/>
      <c r="I968" s="21"/>
      <c r="J968" s="21"/>
      <c r="K968" s="21"/>
      <c r="L968" s="21"/>
      <c r="M968" s="21"/>
      <c r="N968" s="21"/>
      <c r="O968" s="21"/>
      <c r="P968" s="21"/>
      <c r="Q968" s="21"/>
      <c r="R968" s="21"/>
      <c r="S968" s="21"/>
      <c r="T968" s="21"/>
    </row>
    <row r="969" spans="3:20" ht="12.5" x14ac:dyDescent="0.25">
      <c r="C969" s="21"/>
      <c r="D969" s="21"/>
      <c r="E969" s="21"/>
      <c r="F969" s="21"/>
      <c r="G969" s="21"/>
      <c r="H969" s="21"/>
      <c r="I969" s="21"/>
      <c r="J969" s="21"/>
      <c r="K969" s="21"/>
      <c r="L969" s="21"/>
      <c r="M969" s="21"/>
      <c r="N969" s="21"/>
      <c r="O969" s="21"/>
      <c r="P969" s="21"/>
      <c r="Q969" s="21"/>
      <c r="R969" s="21"/>
      <c r="S969" s="21"/>
      <c r="T969" s="21"/>
    </row>
    <row r="970" spans="3:20" ht="12.5" x14ac:dyDescent="0.25">
      <c r="C970" s="21"/>
      <c r="D970" s="21"/>
      <c r="E970" s="21"/>
      <c r="F970" s="21"/>
      <c r="G970" s="21"/>
      <c r="H970" s="21"/>
      <c r="I970" s="21"/>
      <c r="J970" s="21"/>
      <c r="K970" s="21"/>
      <c r="L970" s="21"/>
      <c r="M970" s="21"/>
      <c r="N970" s="21"/>
      <c r="O970" s="21"/>
      <c r="P970" s="21"/>
      <c r="Q970" s="21"/>
      <c r="R970" s="21"/>
      <c r="S970" s="21"/>
      <c r="T970" s="21"/>
    </row>
    <row r="971" spans="3:20" ht="12.5" x14ac:dyDescent="0.25">
      <c r="C971" s="21"/>
      <c r="D971" s="21"/>
      <c r="E971" s="21"/>
      <c r="F971" s="21"/>
      <c r="G971" s="21"/>
      <c r="H971" s="21"/>
      <c r="I971" s="21"/>
      <c r="J971" s="21"/>
      <c r="K971" s="21"/>
      <c r="L971" s="21"/>
      <c r="M971" s="21"/>
      <c r="N971" s="21"/>
      <c r="O971" s="21"/>
      <c r="P971" s="21"/>
      <c r="Q971" s="21"/>
      <c r="R971" s="21"/>
      <c r="S971" s="21"/>
      <c r="T971" s="21"/>
    </row>
    <row r="972" spans="3:20" ht="12.5" x14ac:dyDescent="0.25">
      <c r="C972" s="21"/>
      <c r="D972" s="21"/>
      <c r="E972" s="21"/>
      <c r="F972" s="21"/>
      <c r="G972" s="21"/>
      <c r="H972" s="21"/>
      <c r="I972" s="21"/>
      <c r="J972" s="21"/>
      <c r="K972" s="21"/>
      <c r="L972" s="21"/>
      <c r="M972" s="21"/>
      <c r="N972" s="21"/>
      <c r="O972" s="21"/>
      <c r="P972" s="21"/>
      <c r="Q972" s="21"/>
      <c r="R972" s="21"/>
      <c r="S972" s="21"/>
      <c r="T972" s="21"/>
    </row>
    <row r="973" spans="3:20" ht="12.5" x14ac:dyDescent="0.25">
      <c r="C973" s="21"/>
      <c r="D973" s="21"/>
      <c r="E973" s="21"/>
      <c r="F973" s="21"/>
      <c r="G973" s="21"/>
      <c r="H973" s="21"/>
      <c r="I973" s="21"/>
      <c r="J973" s="21"/>
      <c r="K973" s="21"/>
      <c r="L973" s="21"/>
      <c r="M973" s="21"/>
      <c r="N973" s="21"/>
      <c r="O973" s="21"/>
      <c r="P973" s="21"/>
      <c r="Q973" s="21"/>
      <c r="R973" s="21"/>
      <c r="S973" s="21"/>
      <c r="T973" s="21"/>
    </row>
    <row r="974" spans="3:20" ht="12.5" x14ac:dyDescent="0.25">
      <c r="C974" s="21"/>
      <c r="D974" s="21"/>
      <c r="E974" s="21"/>
      <c r="F974" s="21"/>
      <c r="G974" s="21"/>
      <c r="H974" s="21"/>
      <c r="I974" s="21"/>
      <c r="J974" s="21"/>
      <c r="K974" s="21"/>
      <c r="L974" s="21"/>
      <c r="M974" s="21"/>
      <c r="N974" s="21"/>
      <c r="O974" s="21"/>
      <c r="P974" s="21"/>
      <c r="Q974" s="21"/>
      <c r="R974" s="21"/>
      <c r="S974" s="21"/>
      <c r="T974" s="21"/>
    </row>
    <row r="975" spans="3:20" ht="12.5" x14ac:dyDescent="0.25">
      <c r="C975" s="21"/>
      <c r="D975" s="21"/>
      <c r="E975" s="21"/>
      <c r="F975" s="21"/>
      <c r="G975" s="21"/>
      <c r="H975" s="21"/>
      <c r="I975" s="21"/>
      <c r="J975" s="21"/>
      <c r="K975" s="21"/>
      <c r="L975" s="21"/>
      <c r="M975" s="21"/>
      <c r="N975" s="21"/>
      <c r="O975" s="21"/>
      <c r="P975" s="21"/>
      <c r="Q975" s="21"/>
      <c r="R975" s="21"/>
      <c r="S975" s="21"/>
      <c r="T975" s="21"/>
    </row>
    <row r="976" spans="3:20" ht="12.5" x14ac:dyDescent="0.25">
      <c r="C976" s="21"/>
      <c r="D976" s="21"/>
      <c r="E976" s="21"/>
      <c r="F976" s="21"/>
      <c r="G976" s="21"/>
      <c r="H976" s="21"/>
      <c r="I976" s="21"/>
      <c r="J976" s="21"/>
      <c r="K976" s="21"/>
      <c r="L976" s="21"/>
      <c r="M976" s="21"/>
      <c r="N976" s="21"/>
      <c r="O976" s="21"/>
      <c r="P976" s="21"/>
      <c r="Q976" s="21"/>
      <c r="R976" s="21"/>
      <c r="S976" s="21"/>
      <c r="T976" s="21"/>
    </row>
    <row r="977" spans="3:20" ht="12.5" x14ac:dyDescent="0.25">
      <c r="C977" s="21"/>
      <c r="D977" s="21"/>
      <c r="E977" s="21"/>
      <c r="F977" s="21"/>
      <c r="G977" s="21"/>
      <c r="H977" s="21"/>
      <c r="I977" s="21"/>
      <c r="J977" s="21"/>
      <c r="K977" s="21"/>
      <c r="L977" s="21"/>
      <c r="M977" s="21"/>
      <c r="N977" s="21"/>
      <c r="O977" s="21"/>
      <c r="P977" s="21"/>
      <c r="Q977" s="21"/>
      <c r="R977" s="21"/>
      <c r="S977" s="21"/>
      <c r="T977" s="21"/>
    </row>
    <row r="978" spans="3:20" ht="12.5" x14ac:dyDescent="0.25">
      <c r="C978" s="21"/>
      <c r="D978" s="21"/>
      <c r="E978" s="21"/>
      <c r="F978" s="21"/>
      <c r="G978" s="21"/>
      <c r="H978" s="21"/>
      <c r="I978" s="21"/>
      <c r="J978" s="21"/>
      <c r="K978" s="21"/>
      <c r="L978" s="21"/>
      <c r="M978" s="21"/>
      <c r="N978" s="21"/>
      <c r="O978" s="21"/>
      <c r="P978" s="21"/>
      <c r="Q978" s="21"/>
      <c r="R978" s="21"/>
      <c r="S978" s="21"/>
      <c r="T978" s="21"/>
    </row>
    <row r="979" spans="3:20" ht="12.5" x14ac:dyDescent="0.25">
      <c r="C979" s="21"/>
      <c r="D979" s="21"/>
      <c r="E979" s="21"/>
      <c r="F979" s="21"/>
      <c r="G979" s="21"/>
      <c r="H979" s="21"/>
      <c r="I979" s="21"/>
      <c r="J979" s="21"/>
      <c r="K979" s="21"/>
      <c r="L979" s="21"/>
      <c r="M979" s="21"/>
      <c r="N979" s="21"/>
      <c r="O979" s="21"/>
      <c r="P979" s="21"/>
      <c r="Q979" s="21"/>
      <c r="R979" s="21"/>
      <c r="S979" s="21"/>
      <c r="T979" s="21"/>
    </row>
    <row r="980" spans="3:20" ht="12.5" x14ac:dyDescent="0.25">
      <c r="C980" s="21"/>
      <c r="D980" s="21"/>
      <c r="E980" s="21"/>
      <c r="F980" s="21"/>
      <c r="G980" s="21"/>
      <c r="H980" s="21"/>
      <c r="I980" s="21"/>
      <c r="J980" s="21"/>
      <c r="K980" s="21"/>
      <c r="L980" s="21"/>
      <c r="M980" s="21"/>
      <c r="N980" s="21"/>
      <c r="O980" s="21"/>
      <c r="P980" s="21"/>
      <c r="Q980" s="21"/>
      <c r="R980" s="21"/>
      <c r="S980" s="21"/>
      <c r="T980" s="21"/>
    </row>
    <row r="981" spans="3:20" ht="12.5" x14ac:dyDescent="0.25">
      <c r="C981" s="21"/>
      <c r="D981" s="21"/>
      <c r="E981" s="21"/>
      <c r="F981" s="21"/>
      <c r="G981" s="21"/>
      <c r="H981" s="21"/>
      <c r="I981" s="21"/>
      <c r="J981" s="21"/>
      <c r="K981" s="21"/>
      <c r="L981" s="21"/>
      <c r="M981" s="21"/>
      <c r="N981" s="21"/>
      <c r="O981" s="21"/>
      <c r="P981" s="21"/>
      <c r="Q981" s="21"/>
      <c r="R981" s="21"/>
      <c r="S981" s="21"/>
      <c r="T981" s="21"/>
    </row>
    <row r="982" spans="3:20" ht="12.5" x14ac:dyDescent="0.25">
      <c r="C982" s="21"/>
      <c r="D982" s="21"/>
      <c r="E982" s="21"/>
      <c r="F982" s="21"/>
      <c r="G982" s="21"/>
      <c r="H982" s="21"/>
      <c r="I982" s="21"/>
      <c r="J982" s="21"/>
      <c r="K982" s="21"/>
      <c r="L982" s="21"/>
      <c r="M982" s="21"/>
      <c r="N982" s="21"/>
      <c r="O982" s="21"/>
      <c r="P982" s="21"/>
      <c r="Q982" s="21"/>
      <c r="R982" s="21"/>
      <c r="S982" s="21"/>
      <c r="T982" s="21"/>
    </row>
    <row r="983" spans="3:20" ht="12.5" x14ac:dyDescent="0.25">
      <c r="C983" s="21"/>
      <c r="D983" s="21"/>
      <c r="E983" s="21"/>
      <c r="F983" s="21"/>
      <c r="G983" s="21"/>
      <c r="H983" s="21"/>
      <c r="I983" s="21"/>
      <c r="J983" s="21"/>
      <c r="K983" s="21"/>
      <c r="L983" s="21"/>
      <c r="M983" s="21"/>
      <c r="N983" s="21"/>
      <c r="O983" s="21"/>
      <c r="P983" s="21"/>
      <c r="Q983" s="21"/>
      <c r="R983" s="21"/>
      <c r="S983" s="21"/>
      <c r="T983" s="21"/>
    </row>
    <row r="984" spans="3:20" ht="12.5" x14ac:dyDescent="0.25">
      <c r="C984" s="21"/>
      <c r="D984" s="21"/>
      <c r="E984" s="21"/>
      <c r="F984" s="21"/>
      <c r="G984" s="21"/>
      <c r="H984" s="21"/>
      <c r="I984" s="21"/>
      <c r="J984" s="21"/>
      <c r="K984" s="21"/>
      <c r="L984" s="21"/>
      <c r="M984" s="21"/>
      <c r="N984" s="21"/>
      <c r="O984" s="21"/>
      <c r="P984" s="21"/>
      <c r="Q984" s="21"/>
      <c r="R984" s="21"/>
      <c r="S984" s="21"/>
      <c r="T984" s="21"/>
    </row>
    <row r="985" spans="3:20" ht="12.5" x14ac:dyDescent="0.25">
      <c r="C985" s="21"/>
      <c r="D985" s="21"/>
      <c r="E985" s="21"/>
      <c r="F985" s="21"/>
      <c r="G985" s="21"/>
      <c r="H985" s="21"/>
      <c r="I985" s="21"/>
      <c r="J985" s="21"/>
      <c r="K985" s="21"/>
      <c r="L985" s="21"/>
      <c r="M985" s="21"/>
      <c r="N985" s="21"/>
      <c r="O985" s="21"/>
      <c r="P985" s="21"/>
      <c r="Q985" s="21"/>
      <c r="R985" s="21"/>
      <c r="S985" s="21"/>
      <c r="T985" s="21"/>
    </row>
    <row r="986" spans="3:20" ht="12.5" x14ac:dyDescent="0.25">
      <c r="C986" s="21"/>
      <c r="D986" s="21"/>
      <c r="E986" s="21"/>
      <c r="F986" s="21"/>
      <c r="G986" s="21"/>
      <c r="H986" s="21"/>
      <c r="I986" s="21"/>
      <c r="J986" s="21"/>
      <c r="K986" s="21"/>
      <c r="L986" s="21"/>
      <c r="M986" s="21"/>
      <c r="N986" s="21"/>
      <c r="O986" s="21"/>
      <c r="P986" s="21"/>
      <c r="Q986" s="21"/>
      <c r="R986" s="21"/>
      <c r="S986" s="21"/>
      <c r="T986" s="21"/>
    </row>
    <row r="987" spans="3:20" ht="12.5" x14ac:dyDescent="0.25">
      <c r="C987" s="21"/>
      <c r="D987" s="21"/>
      <c r="E987" s="21"/>
      <c r="F987" s="21"/>
      <c r="G987" s="21"/>
      <c r="H987" s="21"/>
      <c r="I987" s="21"/>
      <c r="J987" s="21"/>
      <c r="K987" s="21"/>
      <c r="L987" s="21"/>
      <c r="M987" s="21"/>
      <c r="N987" s="21"/>
      <c r="O987" s="21"/>
      <c r="P987" s="21"/>
      <c r="Q987" s="21"/>
      <c r="R987" s="21"/>
      <c r="S987" s="21"/>
      <c r="T987" s="21"/>
    </row>
    <row r="988" spans="3:20" ht="12.5" x14ac:dyDescent="0.25">
      <c r="C988" s="21"/>
      <c r="D988" s="21"/>
      <c r="E988" s="21"/>
      <c r="F988" s="21"/>
      <c r="G988" s="21"/>
      <c r="H988" s="21"/>
      <c r="I988" s="21"/>
      <c r="J988" s="21"/>
      <c r="K988" s="21"/>
      <c r="L988" s="21"/>
      <c r="M988" s="21"/>
      <c r="N988" s="21"/>
      <c r="O988" s="21"/>
      <c r="P988" s="21"/>
      <c r="Q988" s="21"/>
      <c r="R988" s="21"/>
      <c r="S988" s="21"/>
      <c r="T988" s="21"/>
    </row>
    <row r="989" spans="3:20" ht="12.5" x14ac:dyDescent="0.25">
      <c r="C989" s="21"/>
      <c r="D989" s="21"/>
      <c r="E989" s="21"/>
      <c r="F989" s="21"/>
      <c r="G989" s="21"/>
      <c r="H989" s="21"/>
      <c r="I989" s="21"/>
      <c r="J989" s="21"/>
      <c r="K989" s="21"/>
      <c r="L989" s="21"/>
      <c r="M989" s="21"/>
      <c r="N989" s="21"/>
      <c r="O989" s="21"/>
      <c r="P989" s="21"/>
      <c r="Q989" s="21"/>
      <c r="R989" s="21"/>
      <c r="S989" s="21"/>
      <c r="T989" s="21"/>
    </row>
    <row r="990" spans="3:20" ht="12.5" x14ac:dyDescent="0.25">
      <c r="C990" s="21"/>
      <c r="D990" s="21"/>
      <c r="E990" s="21"/>
      <c r="F990" s="21"/>
      <c r="G990" s="21"/>
      <c r="H990" s="21"/>
      <c r="I990" s="21"/>
      <c r="J990" s="21"/>
      <c r="K990" s="21"/>
      <c r="L990" s="21"/>
      <c r="M990" s="21"/>
      <c r="N990" s="21"/>
      <c r="O990" s="21"/>
      <c r="P990" s="21"/>
      <c r="Q990" s="21"/>
      <c r="R990" s="21"/>
      <c r="S990" s="21"/>
      <c r="T990" s="21"/>
    </row>
    <row r="991" spans="3:20" ht="12.5" x14ac:dyDescent="0.25">
      <c r="C991" s="21"/>
      <c r="D991" s="21"/>
      <c r="E991" s="21"/>
      <c r="F991" s="21"/>
      <c r="G991" s="21"/>
      <c r="H991" s="21"/>
      <c r="I991" s="21"/>
      <c r="J991" s="21"/>
      <c r="K991" s="21"/>
      <c r="L991" s="21"/>
      <c r="M991" s="21"/>
      <c r="N991" s="21"/>
      <c r="O991" s="21"/>
      <c r="P991" s="21"/>
      <c r="Q991" s="21"/>
      <c r="R991" s="21"/>
      <c r="S991" s="21"/>
      <c r="T991" s="21"/>
    </row>
    <row r="992" spans="3:20" ht="12.5" x14ac:dyDescent="0.25">
      <c r="C992" s="21"/>
      <c r="D992" s="21"/>
      <c r="E992" s="21"/>
      <c r="F992" s="21"/>
      <c r="G992" s="21"/>
      <c r="H992" s="21"/>
      <c r="I992" s="21"/>
      <c r="J992" s="21"/>
      <c r="K992" s="21"/>
      <c r="L992" s="21"/>
      <c r="M992" s="21"/>
      <c r="N992" s="21"/>
      <c r="O992" s="21"/>
      <c r="P992" s="21"/>
      <c r="Q992" s="21"/>
      <c r="R992" s="21"/>
      <c r="S992" s="21"/>
      <c r="T992" s="21"/>
    </row>
    <row r="993" spans="3:20" ht="12.5" x14ac:dyDescent="0.25">
      <c r="C993" s="21"/>
      <c r="D993" s="21"/>
      <c r="E993" s="21"/>
      <c r="F993" s="21"/>
      <c r="G993" s="21"/>
      <c r="H993" s="21"/>
      <c r="I993" s="21"/>
      <c r="J993" s="21"/>
      <c r="K993" s="21"/>
      <c r="L993" s="21"/>
      <c r="M993" s="21"/>
      <c r="N993" s="21"/>
      <c r="O993" s="21"/>
      <c r="P993" s="21"/>
      <c r="Q993" s="21"/>
      <c r="R993" s="21"/>
      <c r="S993" s="21"/>
      <c r="T993" s="21"/>
    </row>
    <row r="994" spans="3:20" ht="12.5" x14ac:dyDescent="0.25">
      <c r="C994" s="21"/>
      <c r="D994" s="21"/>
      <c r="E994" s="21"/>
      <c r="F994" s="21"/>
      <c r="G994" s="21"/>
      <c r="H994" s="21"/>
      <c r="I994" s="21"/>
      <c r="J994" s="21"/>
      <c r="K994" s="21"/>
      <c r="L994" s="21"/>
      <c r="M994" s="21"/>
      <c r="N994" s="21"/>
      <c r="O994" s="21"/>
      <c r="P994" s="21"/>
      <c r="Q994" s="21"/>
      <c r="R994" s="21"/>
      <c r="S994" s="21"/>
      <c r="T994" s="21"/>
    </row>
    <row r="995" spans="3:20" ht="12.5" x14ac:dyDescent="0.25">
      <c r="C995" s="21"/>
      <c r="D995" s="21"/>
      <c r="E995" s="21"/>
      <c r="F995" s="21"/>
      <c r="G995" s="21"/>
      <c r="H995" s="21"/>
      <c r="I995" s="21"/>
      <c r="J995" s="21"/>
      <c r="K995" s="21"/>
      <c r="L995" s="21"/>
      <c r="M995" s="21"/>
      <c r="N995" s="21"/>
      <c r="O995" s="21"/>
      <c r="P995" s="21"/>
      <c r="Q995" s="21"/>
      <c r="R995" s="21"/>
      <c r="S995" s="21"/>
      <c r="T995" s="21"/>
    </row>
    <row r="996" spans="3:20" ht="12.5" x14ac:dyDescent="0.25">
      <c r="C996" s="21"/>
      <c r="D996" s="21"/>
      <c r="E996" s="21"/>
      <c r="F996" s="21"/>
      <c r="G996" s="21"/>
      <c r="H996" s="21"/>
      <c r="I996" s="21"/>
      <c r="J996" s="21"/>
      <c r="K996" s="21"/>
      <c r="L996" s="21"/>
      <c r="M996" s="21"/>
      <c r="N996" s="21"/>
      <c r="O996" s="21"/>
      <c r="P996" s="21"/>
      <c r="Q996" s="21"/>
      <c r="R996" s="21"/>
      <c r="S996" s="21"/>
      <c r="T996" s="21"/>
    </row>
    <row r="997" spans="3:20" ht="12.5" x14ac:dyDescent="0.25">
      <c r="C997" s="21"/>
      <c r="D997" s="21"/>
      <c r="E997" s="21"/>
      <c r="F997" s="21"/>
      <c r="G997" s="21"/>
      <c r="H997" s="21"/>
      <c r="I997" s="21"/>
      <c r="J997" s="21"/>
      <c r="K997" s="21"/>
      <c r="L997" s="21"/>
      <c r="M997" s="21"/>
      <c r="N997" s="21"/>
      <c r="O997" s="21"/>
      <c r="P997" s="21"/>
      <c r="Q997" s="21"/>
      <c r="R997" s="21"/>
      <c r="S997" s="21"/>
      <c r="T997" s="21"/>
    </row>
    <row r="998" spans="3:20" ht="12.5" x14ac:dyDescent="0.25">
      <c r="C998" s="21"/>
      <c r="D998" s="21"/>
      <c r="E998" s="21"/>
      <c r="F998" s="21"/>
      <c r="G998" s="21"/>
      <c r="H998" s="21"/>
      <c r="I998" s="21"/>
      <c r="J998" s="21"/>
      <c r="K998" s="21"/>
      <c r="L998" s="21"/>
      <c r="M998" s="21"/>
      <c r="N998" s="21"/>
      <c r="O998" s="21"/>
      <c r="P998" s="21"/>
      <c r="Q998" s="21"/>
      <c r="R998" s="21"/>
      <c r="S998" s="21"/>
      <c r="T998" s="21"/>
    </row>
    <row r="999" spans="3:20" ht="12.5" x14ac:dyDescent="0.25">
      <c r="C999" s="21"/>
      <c r="D999" s="21"/>
      <c r="E999" s="21"/>
      <c r="F999" s="21"/>
      <c r="G999" s="21"/>
      <c r="H999" s="21"/>
      <c r="I999" s="21"/>
      <c r="J999" s="21"/>
      <c r="K999" s="21"/>
      <c r="L999" s="21"/>
      <c r="M999" s="21"/>
      <c r="N999" s="21"/>
      <c r="O999" s="21"/>
      <c r="P999" s="21"/>
      <c r="Q999" s="21"/>
      <c r="R999" s="21"/>
      <c r="S999" s="21"/>
      <c r="T999" s="21"/>
    </row>
    <row r="1000" spans="3:20" ht="12.5" x14ac:dyDescent="0.25">
      <c r="C1000" s="21"/>
      <c r="D1000" s="21"/>
      <c r="E1000" s="21"/>
      <c r="F1000" s="21"/>
      <c r="G1000" s="21"/>
      <c r="H1000" s="21"/>
      <c r="I1000" s="21"/>
      <c r="J1000" s="21"/>
      <c r="K1000" s="21"/>
      <c r="L1000" s="21"/>
      <c r="M1000" s="21"/>
      <c r="N1000" s="21"/>
      <c r="O1000" s="21"/>
      <c r="P1000" s="21"/>
      <c r="Q1000" s="21"/>
      <c r="R1000" s="21"/>
      <c r="S1000" s="21"/>
      <c r="T1000" s="21"/>
    </row>
    <row r="1001" spans="3:20" ht="12.5" x14ac:dyDescent="0.25">
      <c r="C1001" s="21"/>
      <c r="D1001" s="21"/>
      <c r="E1001" s="21"/>
      <c r="F1001" s="21"/>
      <c r="G1001" s="21"/>
      <c r="H1001" s="21"/>
      <c r="I1001" s="21"/>
      <c r="J1001" s="21"/>
      <c r="K1001" s="21"/>
      <c r="L1001" s="21"/>
      <c r="M1001" s="21"/>
      <c r="N1001" s="21"/>
      <c r="O1001" s="21"/>
      <c r="P1001" s="21"/>
      <c r="Q1001" s="21"/>
      <c r="R1001" s="21"/>
      <c r="S1001" s="21"/>
      <c r="T1001" s="21"/>
    </row>
    <row r="1002" spans="3:20" ht="12.5" x14ac:dyDescent="0.25">
      <c r="C1002" s="21"/>
      <c r="D1002" s="21"/>
      <c r="E1002" s="21"/>
      <c r="F1002" s="21"/>
      <c r="G1002" s="21"/>
      <c r="H1002" s="21"/>
      <c r="I1002" s="21"/>
      <c r="J1002" s="21"/>
      <c r="K1002" s="21"/>
      <c r="L1002" s="21"/>
      <c r="M1002" s="21"/>
      <c r="N1002" s="21"/>
      <c r="O1002" s="21"/>
      <c r="P1002" s="21"/>
      <c r="Q1002" s="21"/>
      <c r="R1002" s="21"/>
      <c r="S1002" s="21"/>
      <c r="T1002" s="21"/>
    </row>
  </sheetData>
  <mergeCells count="65">
    <mergeCell ref="A324:B325"/>
    <mergeCell ref="A336:B337"/>
    <mergeCell ref="A273:A274"/>
    <mergeCell ref="B273:B274"/>
    <mergeCell ref="A292:B292"/>
    <mergeCell ref="A298:I299"/>
    <mergeCell ref="F300:I300"/>
    <mergeCell ref="A293:B293"/>
    <mergeCell ref="A300:A301"/>
    <mergeCell ref="B300:B301"/>
    <mergeCell ref="C300:C301"/>
    <mergeCell ref="D300:D301"/>
    <mergeCell ref="A215:B216"/>
    <mergeCell ref="A217:A218"/>
    <mergeCell ref="B226:B227"/>
    <mergeCell ref="A226:A227"/>
    <mergeCell ref="A250:A251"/>
    <mergeCell ref="B250:B251"/>
    <mergeCell ref="A188:E189"/>
    <mergeCell ref="A190:A191"/>
    <mergeCell ref="B190:B191"/>
    <mergeCell ref="C190:C191"/>
    <mergeCell ref="D190:E190"/>
    <mergeCell ref="A165:E166"/>
    <mergeCell ref="A167:A168"/>
    <mergeCell ref="B167:B168"/>
    <mergeCell ref="C167:C168"/>
    <mergeCell ref="D167:D168"/>
    <mergeCell ref="E167:E168"/>
    <mergeCell ref="A115:A116"/>
    <mergeCell ref="B115:B116"/>
    <mergeCell ref="A141:F142"/>
    <mergeCell ref="A143:A144"/>
    <mergeCell ref="B143:B144"/>
    <mergeCell ref="C143:D143"/>
    <mergeCell ref="E143:F143"/>
    <mergeCell ref="A372:A373"/>
    <mergeCell ref="B372:B373"/>
    <mergeCell ref="A1:B1"/>
    <mergeCell ref="A2:B2"/>
    <mergeCell ref="A4:A5"/>
    <mergeCell ref="B4:B5"/>
    <mergeCell ref="A38:B39"/>
    <mergeCell ref="A40:A41"/>
    <mergeCell ref="B40:B41"/>
    <mergeCell ref="A63:B64"/>
    <mergeCell ref="A65:A66"/>
    <mergeCell ref="B65:B66"/>
    <mergeCell ref="A88:B89"/>
    <mergeCell ref="A90:A91"/>
    <mergeCell ref="B90:B91"/>
    <mergeCell ref="A113:B114"/>
    <mergeCell ref="A338:A339"/>
    <mergeCell ref="A346:B347"/>
    <mergeCell ref="A348:A349"/>
    <mergeCell ref="B348:B349"/>
    <mergeCell ref="A370:B371"/>
    <mergeCell ref="A391:B391"/>
    <mergeCell ref="A392:B392"/>
    <mergeCell ref="A395:I396"/>
    <mergeCell ref="A397:A398"/>
    <mergeCell ref="B397:B398"/>
    <mergeCell ref="C397:C398"/>
    <mergeCell ref="D397:D398"/>
    <mergeCell ref="F397:I397"/>
  </mergeCells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outlinePr summaryBelow="0" summaryRight="0"/>
  </sheetPr>
  <dimension ref="A1:S1029"/>
  <sheetViews>
    <sheetView topLeftCell="O37" workbookViewId="0">
      <selection activeCell="S39" sqref="S39"/>
    </sheetView>
  </sheetViews>
  <sheetFormatPr defaultColWidth="12.6328125" defaultRowHeight="15.75" customHeight="1" x14ac:dyDescent="0.25"/>
  <cols>
    <col min="1" max="1" width="4.90625" customWidth="1"/>
    <col min="2" max="2" width="59.453125" customWidth="1"/>
    <col min="3" max="8" width="14.26953125" customWidth="1"/>
    <col min="10" max="10" width="26" customWidth="1"/>
    <col min="12" max="12" width="4.26953125" customWidth="1"/>
    <col min="14" max="14" width="64.6328125" customWidth="1"/>
    <col min="15" max="17" width="33" customWidth="1"/>
    <col min="18" max="18" width="22.90625" customWidth="1"/>
    <col min="19" max="19" width="21.453125" customWidth="1"/>
  </cols>
  <sheetData>
    <row r="1" spans="1:17" ht="15.75" customHeight="1" x14ac:dyDescent="0.25">
      <c r="L1" s="113"/>
    </row>
    <row r="2" spans="1:17" ht="15.75" customHeight="1" x14ac:dyDescent="0.25">
      <c r="A2" s="114" t="s">
        <v>115</v>
      </c>
      <c r="B2" s="114" t="s">
        <v>116</v>
      </c>
      <c r="C2" s="115" t="s">
        <v>117</v>
      </c>
      <c r="D2" s="89"/>
      <c r="E2" s="115" t="s">
        <v>118</v>
      </c>
      <c r="F2" s="89"/>
      <c r="G2" s="115" t="s">
        <v>119</v>
      </c>
      <c r="H2" s="88"/>
      <c r="I2" s="89"/>
      <c r="J2" s="114" t="s">
        <v>120</v>
      </c>
      <c r="L2" s="107"/>
    </row>
    <row r="3" spans="1:17" ht="15.75" customHeight="1" x14ac:dyDescent="0.25">
      <c r="A3" s="86"/>
      <c r="B3" s="86"/>
      <c r="C3" s="60" t="s">
        <v>121</v>
      </c>
      <c r="D3" s="60" t="s">
        <v>122</v>
      </c>
      <c r="E3" s="60" t="s">
        <v>123</v>
      </c>
      <c r="F3" s="60" t="s">
        <v>124</v>
      </c>
      <c r="G3" s="60" t="s">
        <v>125</v>
      </c>
      <c r="H3" s="60" t="s">
        <v>126</v>
      </c>
      <c r="I3" s="59" t="s">
        <v>127</v>
      </c>
      <c r="J3" s="86"/>
      <c r="L3" s="107"/>
    </row>
    <row r="4" spans="1:17" ht="15.75" customHeight="1" x14ac:dyDescent="0.25">
      <c r="A4" s="53">
        <v>1</v>
      </c>
      <c r="B4" s="61" t="s">
        <v>4</v>
      </c>
      <c r="C4" s="62">
        <f>Data_Olah!F145</f>
        <v>2.6748112543873721</v>
      </c>
      <c r="D4" s="62">
        <f>Data_Olah!D145</f>
        <v>1.3679247763599145</v>
      </c>
      <c r="E4" s="62">
        <f>Data_Olah!D169</f>
        <v>1.4271092142197073</v>
      </c>
      <c r="F4" s="62">
        <f>Data_Olah!C169</f>
        <v>0.72983768462189502</v>
      </c>
      <c r="G4" s="62">
        <f>Data_Olah!C192</f>
        <v>1.3679247763599145</v>
      </c>
      <c r="H4" s="62">
        <f>Data_Olah!C302</f>
        <v>1.2408102424322278</v>
      </c>
      <c r="I4" s="63">
        <f>Data_Olah!C399</f>
        <v>1.155524634172421</v>
      </c>
      <c r="J4" s="62" t="str">
        <f>Data_Olah!E169</f>
        <v>Prioritas 3</v>
      </c>
      <c r="L4" s="107"/>
    </row>
    <row r="5" spans="1:17" x14ac:dyDescent="0.3">
      <c r="A5" s="53">
        <v>2</v>
      </c>
      <c r="B5" s="61" t="s">
        <v>5</v>
      </c>
      <c r="C5" s="62">
        <f>Data_Olah!F146</f>
        <v>2.4856186513977452</v>
      </c>
      <c r="D5" s="62">
        <f>Data_Olah!D146</f>
        <v>1.6972638998824556</v>
      </c>
      <c r="E5" s="62">
        <f>Data_Olah!D170</f>
        <v>1.3261680705985111</v>
      </c>
      <c r="F5" s="62">
        <f>Data_Olah!C170</f>
        <v>0.90555210073672787</v>
      </c>
      <c r="G5" s="62">
        <f>Data_Olah!C193</f>
        <v>1.6972638998824556</v>
      </c>
      <c r="H5" s="62">
        <f>Data_Olah!C303</f>
        <v>1.7897789615175568</v>
      </c>
      <c r="I5" s="63">
        <f>Data_Olah!C400</f>
        <v>3.1033650560493027</v>
      </c>
      <c r="J5" s="62" t="str">
        <f>Data_Olah!E170</f>
        <v>Prioritas 3</v>
      </c>
      <c r="L5" s="107"/>
      <c r="M5" s="117" t="s">
        <v>115</v>
      </c>
      <c r="N5" s="117" t="s">
        <v>116</v>
      </c>
      <c r="O5" s="118" t="s">
        <v>90</v>
      </c>
      <c r="P5" s="89"/>
      <c r="Q5" s="64" t="s">
        <v>128</v>
      </c>
    </row>
    <row r="6" spans="1:17" x14ac:dyDescent="0.3">
      <c r="A6" s="53">
        <v>3</v>
      </c>
      <c r="B6" s="61" t="s">
        <v>6</v>
      </c>
      <c r="C6" s="62">
        <f>Data_Olah!F147</f>
        <v>6.6137369490266611</v>
      </c>
      <c r="D6" s="62">
        <f>Data_Olah!D147</f>
        <v>2.1269581692723647</v>
      </c>
      <c r="E6" s="62">
        <f>Data_Olah!D171</f>
        <v>3.5286695182322476</v>
      </c>
      <c r="F6" s="62">
        <f>Data_Olah!C171</f>
        <v>1.134809641857772</v>
      </c>
      <c r="G6" s="62">
        <f>Data_Olah!C194</f>
        <v>2.1269581692723647</v>
      </c>
      <c r="H6" s="62">
        <f>Data_Olah!C304</f>
        <v>2.6760283225794055</v>
      </c>
      <c r="I6" s="63">
        <f>Data_Olah!C401</f>
        <v>3.6629540820963502</v>
      </c>
      <c r="J6" s="62" t="str">
        <f>Data_Olah!E171</f>
        <v>Prioritas 1</v>
      </c>
      <c r="L6" s="107"/>
      <c r="M6" s="86"/>
      <c r="N6" s="86"/>
      <c r="O6" s="64" t="s">
        <v>129</v>
      </c>
      <c r="P6" s="64" t="s">
        <v>130</v>
      </c>
      <c r="Q6" s="64" t="s">
        <v>131</v>
      </c>
    </row>
    <row r="7" spans="1:17" ht="15.75" customHeight="1" x14ac:dyDescent="0.25">
      <c r="A7" s="53">
        <v>4</v>
      </c>
      <c r="B7" s="61" t="s">
        <v>7</v>
      </c>
      <c r="C7" s="62">
        <f>Data_Olah!F148</f>
        <v>2.3674701947705907</v>
      </c>
      <c r="D7" s="62">
        <f>Data_Olah!D148</f>
        <v>2.8740600522552033</v>
      </c>
      <c r="E7" s="62">
        <f>Data_Olah!D172</f>
        <v>1.2631315663136256</v>
      </c>
      <c r="F7" s="62">
        <f>Data_Olah!C172</f>
        <v>1.5334157040301473</v>
      </c>
      <c r="G7" s="62">
        <f>Data_Olah!C195</f>
        <v>2.8740600522552033</v>
      </c>
      <c r="H7" s="62">
        <f>Data_Olah!C305</f>
        <v>5.692883194410407</v>
      </c>
      <c r="I7" s="63">
        <f>Data_Olah!C402</f>
        <v>7.1681222578953685</v>
      </c>
      <c r="J7" s="62" t="str">
        <f>Data_Olah!E172</f>
        <v>Prioritas 1</v>
      </c>
      <c r="L7" s="107"/>
      <c r="M7" s="25">
        <v>1</v>
      </c>
      <c r="N7" s="14" t="s">
        <v>4</v>
      </c>
      <c r="O7" s="39">
        <f>Data_Olah!E192</f>
        <v>33435.598048090127</v>
      </c>
      <c r="P7" s="39">
        <f>Data_Olah!G302</f>
        <v>9820.0876334260647</v>
      </c>
      <c r="Q7" s="52">
        <f>Data_Olah!G399</f>
        <v>5.2742457385675722E-4</v>
      </c>
    </row>
    <row r="8" spans="1:17" ht="15.75" customHeight="1" x14ac:dyDescent="0.25">
      <c r="A8" s="53">
        <v>5</v>
      </c>
      <c r="B8" s="61" t="s">
        <v>8</v>
      </c>
      <c r="C8" s="62">
        <f>Data_Olah!F149</f>
        <v>1.0553340210472084</v>
      </c>
      <c r="D8" s="62">
        <f>Data_Olah!D149</f>
        <v>1.7871105788489607</v>
      </c>
      <c r="E8" s="62">
        <f>Data_Olah!D173</f>
        <v>0.56305913288111664</v>
      </c>
      <c r="F8" s="62">
        <f>Data_Olah!C173</f>
        <v>0.95348857595897929</v>
      </c>
      <c r="G8" s="62">
        <f>Data_Olah!C196</f>
        <v>1.7871105788489607</v>
      </c>
      <c r="H8" s="62">
        <f>Data_Olah!C306</f>
        <v>1.8571684520837195</v>
      </c>
      <c r="I8" s="63">
        <f>Data_Olah!C403</f>
        <v>1.4006027303217896</v>
      </c>
      <c r="J8" s="62" t="str">
        <f>Data_Olah!E173</f>
        <v>Prioritas 4</v>
      </c>
      <c r="L8" s="107"/>
      <c r="M8" s="25">
        <v>2</v>
      </c>
      <c r="N8" s="14" t="s">
        <v>5</v>
      </c>
      <c r="O8" s="39">
        <f>Data_Olah!E193</f>
        <v>19232.857985631148</v>
      </c>
      <c r="P8" s="39">
        <f>Data_Olah!G303</f>
        <v>2804.5760796138179</v>
      </c>
      <c r="Q8" s="52">
        <f>Data_Olah!G400</f>
        <v>2.1646412746828251E-5</v>
      </c>
    </row>
    <row r="9" spans="1:17" ht="15.75" customHeight="1" x14ac:dyDescent="0.25">
      <c r="A9" s="53">
        <v>6</v>
      </c>
      <c r="B9" s="61" t="s">
        <v>9</v>
      </c>
      <c r="C9" s="62">
        <f>Data_Olah!F150</f>
        <v>1.3036093871766343</v>
      </c>
      <c r="D9" s="62">
        <f>Data_Olah!D150</f>
        <v>2.2065665480344459</v>
      </c>
      <c r="E9" s="62">
        <f>Data_Olah!D174</f>
        <v>0.69552308228536208</v>
      </c>
      <c r="F9" s="62">
        <f>Data_Olah!C174</f>
        <v>1.1772836110674159</v>
      </c>
      <c r="G9" s="62">
        <f>Data_Olah!C197</f>
        <v>2.2065665480344459</v>
      </c>
      <c r="H9" s="62">
        <f>Data_Olah!C307</f>
        <v>2.0599688495359914</v>
      </c>
      <c r="I9" s="63">
        <f>Data_Olah!C404</f>
        <v>2.7979922436407483</v>
      </c>
      <c r="J9" s="62" t="str">
        <f>Data_Olah!E174</f>
        <v>Prioritas 2</v>
      </c>
      <c r="L9" s="107"/>
      <c r="M9" s="25">
        <v>3</v>
      </c>
      <c r="N9" s="14" t="s">
        <v>6</v>
      </c>
      <c r="O9" s="39">
        <f>Data_Olah!E194</f>
        <v>161459.6790889054</v>
      </c>
      <c r="P9" s="39">
        <f>Data_Olah!G304</f>
        <v>19352.889351214948</v>
      </c>
      <c r="Q9" s="52">
        <f>Data_Olah!G401</f>
        <v>3.9714423457479784E-4</v>
      </c>
    </row>
    <row r="10" spans="1:17" ht="15.75" customHeight="1" x14ac:dyDescent="0.25">
      <c r="A10" s="53">
        <v>7</v>
      </c>
      <c r="B10" s="61" t="s">
        <v>10</v>
      </c>
      <c r="C10" s="62">
        <f>Data_Olah!F151</f>
        <v>1.1514439369853748</v>
      </c>
      <c r="D10" s="62">
        <f>Data_Olah!D151</f>
        <v>1.5564201258493897</v>
      </c>
      <c r="E10" s="62">
        <f>Data_Olah!D175</f>
        <v>0.61433727311933439</v>
      </c>
      <c r="F10" s="62">
        <f>Data_Olah!C175</f>
        <v>0.83040681810851391</v>
      </c>
      <c r="G10" s="62">
        <f>Data_Olah!C198</f>
        <v>1.5564201258493897</v>
      </c>
      <c r="H10" s="62">
        <f>Data_Olah!C308</f>
        <v>1.3156421305900439</v>
      </c>
      <c r="I10" s="63">
        <f>Data_Olah!C405</f>
        <v>1.2105711492567119</v>
      </c>
      <c r="J10" s="62" t="str">
        <f>Data_Olah!E175</f>
        <v>Prioritas 4</v>
      </c>
      <c r="L10" s="107"/>
      <c r="M10" s="25">
        <v>4</v>
      </c>
      <c r="N10" s="14" t="s">
        <v>7</v>
      </c>
      <c r="O10" s="39">
        <f>Data_Olah!E195</f>
        <v>16659.577333570767</v>
      </c>
      <c r="P10" s="39">
        <f>Data_Olah!G305</f>
        <v>737.57857589726223</v>
      </c>
      <c r="Q10" s="52">
        <f>Data_Olah!G402</f>
        <v>7.8046219227419216E-6</v>
      </c>
    </row>
    <row r="11" spans="1:17" ht="15.75" customHeight="1" x14ac:dyDescent="0.25">
      <c r="A11" s="53">
        <v>8</v>
      </c>
      <c r="B11" s="61" t="s">
        <v>11</v>
      </c>
      <c r="C11" s="62">
        <f>Data_Olah!F152</f>
        <v>1.6134687019908307</v>
      </c>
      <c r="D11" s="62">
        <f>Data_Olah!D152</f>
        <v>2.0632819602929064</v>
      </c>
      <c r="E11" s="62">
        <f>Data_Olah!D176</f>
        <v>0.86084431104788461</v>
      </c>
      <c r="F11" s="62">
        <f>Data_Olah!C176</f>
        <v>1.1008360654373386</v>
      </c>
      <c r="G11" s="62">
        <f>Data_Olah!C199</f>
        <v>2.0632819602929064</v>
      </c>
      <c r="H11" s="62">
        <f>Data_Olah!C309</f>
        <v>2.0804858563157835</v>
      </c>
      <c r="I11" s="63">
        <f>Data_Olah!C406</f>
        <v>2.0788392464560013</v>
      </c>
      <c r="J11" s="62" t="str">
        <f>Data_Olah!E176</f>
        <v>Prioritas 2</v>
      </c>
      <c r="L11" s="107"/>
      <c r="M11" s="25">
        <v>5</v>
      </c>
      <c r="N11" s="14" t="s">
        <v>8</v>
      </c>
      <c r="O11" s="39">
        <f>Data_Olah!E196</f>
        <v>410.31881980346014</v>
      </c>
      <c r="P11" s="39">
        <f>Data_Olah!G306</f>
        <v>58.402947071972115</v>
      </c>
      <c r="Q11" s="52">
        <f>Data_Olah!G403</f>
        <v>3.2600668236333824E-6</v>
      </c>
    </row>
    <row r="12" spans="1:17" ht="15.75" customHeight="1" x14ac:dyDescent="0.25">
      <c r="A12" s="53">
        <v>9</v>
      </c>
      <c r="B12" s="61" t="s">
        <v>12</v>
      </c>
      <c r="C12" s="62">
        <f>Data_Olah!F153</f>
        <v>1.2584610222991857</v>
      </c>
      <c r="D12" s="62">
        <f>Data_Olah!D153</f>
        <v>2.0663224003433989</v>
      </c>
      <c r="E12" s="62">
        <f>Data_Olah!D177</f>
        <v>0.67143478543156498</v>
      </c>
      <c r="F12" s="62">
        <f>Data_Olah!C177</f>
        <v>1.1024582509295759</v>
      </c>
      <c r="G12" s="62">
        <f>Data_Olah!C200</f>
        <v>2.0663224003433989</v>
      </c>
      <c r="H12" s="62">
        <f>Data_Olah!C310</f>
        <v>1.8619168194806812</v>
      </c>
      <c r="I12" s="63">
        <f>Data_Olah!C407</f>
        <v>1.6763975914675311</v>
      </c>
      <c r="J12" s="62" t="str">
        <f>Data_Olah!E177</f>
        <v>Prioritas 2</v>
      </c>
      <c r="L12" s="107"/>
      <c r="M12" s="25">
        <v>6</v>
      </c>
      <c r="N12" s="14" t="s">
        <v>9</v>
      </c>
      <c r="O12" s="39">
        <f>Data_Olah!E197</f>
        <v>8753.3105706692822</v>
      </c>
      <c r="P12" s="39">
        <f>Data_Olah!G307</f>
        <v>1617.1946466729842</v>
      </c>
      <c r="Q12" s="52">
        <f>Data_Olah!G404</f>
        <v>2.4079028861354154E-5</v>
      </c>
    </row>
    <row r="13" spans="1:17" ht="15.75" customHeight="1" x14ac:dyDescent="0.25">
      <c r="A13" s="53">
        <v>10</v>
      </c>
      <c r="B13" s="61" t="s">
        <v>13</v>
      </c>
      <c r="C13" s="62">
        <f>Data_Olah!F154</f>
        <v>2.018755048408674</v>
      </c>
      <c r="D13" s="62">
        <f>Data_Olah!D154</f>
        <v>1.7191915495619488</v>
      </c>
      <c r="E13" s="62">
        <f>Data_Olah!D178</f>
        <v>1.0770793363872018</v>
      </c>
      <c r="F13" s="62">
        <f>Data_Olah!C178</f>
        <v>0.91725130039145408</v>
      </c>
      <c r="G13" s="62">
        <f>Data_Olah!C201</f>
        <v>1.7191915495619488</v>
      </c>
      <c r="H13" s="62">
        <f>Data_Olah!C311</f>
        <v>1.7366608505107852</v>
      </c>
      <c r="I13" s="63">
        <f>Data_Olah!C408</f>
        <v>3.3782004369968832</v>
      </c>
      <c r="J13" s="62" t="str">
        <f>Data_Olah!E178</f>
        <v>Prioritas 3</v>
      </c>
      <c r="L13" s="107"/>
      <c r="M13" s="25">
        <v>7</v>
      </c>
      <c r="N13" s="14" t="s">
        <v>10</v>
      </c>
      <c r="O13" s="39">
        <f>Data_Olah!E198</f>
        <v>808822.84487262322</v>
      </c>
      <c r="P13" s="39">
        <f>Data_Olah!G308</f>
        <v>246313.12665287734</v>
      </c>
      <c r="Q13" s="52">
        <f>Data_Olah!G405</f>
        <v>7.5401883879051869E-3</v>
      </c>
    </row>
    <row r="14" spans="1:17" ht="15.75" customHeight="1" x14ac:dyDescent="0.25">
      <c r="A14" s="53">
        <v>11</v>
      </c>
      <c r="B14" s="61" t="s">
        <v>14</v>
      </c>
      <c r="C14" s="62">
        <f>Data_Olah!F155</f>
        <v>1.7265319919860793</v>
      </c>
      <c r="D14" s="62">
        <f>Data_Olah!D155</f>
        <v>1.4007166327502822</v>
      </c>
      <c r="E14" s="62">
        <f>Data_Olah!D179</f>
        <v>0.92116769374546859</v>
      </c>
      <c r="F14" s="62">
        <f>Data_Olah!C179</f>
        <v>0.74733333420438541</v>
      </c>
      <c r="G14" s="62">
        <f>Data_Olah!C202</f>
        <v>1.4007166327502822</v>
      </c>
      <c r="H14" s="62">
        <f>Data_Olah!C312</f>
        <v>1.2961096910898986</v>
      </c>
      <c r="I14" s="63">
        <f>Data_Olah!C409</f>
        <v>1.6738846042386721</v>
      </c>
      <c r="J14" s="62" t="str">
        <f>Data_Olah!E179</f>
        <v>Prioritas 4</v>
      </c>
      <c r="L14" s="107"/>
      <c r="M14" s="25">
        <v>8</v>
      </c>
      <c r="N14" s="14" t="s">
        <v>11</v>
      </c>
      <c r="O14" s="39">
        <f>Data_Olah!E199</f>
        <v>32495.745230260065</v>
      </c>
      <c r="P14" s="39">
        <f>Data_Olah!G309</f>
        <v>5396.8433322103629</v>
      </c>
      <c r="Q14" s="52">
        <f>Data_Olah!G406</f>
        <v>1.314869680554252E-4</v>
      </c>
    </row>
    <row r="15" spans="1:17" ht="15.75" customHeight="1" x14ac:dyDescent="0.25">
      <c r="A15" s="53">
        <v>12</v>
      </c>
      <c r="B15" s="61" t="s">
        <v>15</v>
      </c>
      <c r="C15" s="62">
        <f>Data_Olah!F156</f>
        <v>1.2803866975594285</v>
      </c>
      <c r="D15" s="62">
        <f>Data_Olah!D156</f>
        <v>1.468245852160996</v>
      </c>
      <c r="E15" s="62">
        <f>Data_Olah!D180</f>
        <v>0.68313293166171762</v>
      </c>
      <c r="F15" s="62">
        <f>Data_Olah!C180</f>
        <v>0.78336263200699485</v>
      </c>
      <c r="G15" s="62">
        <f>Data_Olah!C203</f>
        <v>1.468245852160996</v>
      </c>
      <c r="H15" s="62">
        <f>Data_Olah!C313</f>
        <v>2.2305474734404678</v>
      </c>
      <c r="I15" s="63">
        <f>Data_Olah!C410</f>
        <v>3.6194802463069458</v>
      </c>
      <c r="J15" s="62" t="str">
        <f>Data_Olah!E180</f>
        <v>Prioritas 4</v>
      </c>
      <c r="L15" s="107"/>
      <c r="M15" s="25">
        <v>9</v>
      </c>
      <c r="N15" s="14" t="s">
        <v>12</v>
      </c>
      <c r="O15" s="39">
        <f>Data_Olah!E200</f>
        <v>7190.1300547478922</v>
      </c>
      <c r="P15" s="39">
        <f>Data_Olah!G310</f>
        <v>1559.7861714996031</v>
      </c>
      <c r="Q15" s="52">
        <f>Data_Olah!G407</f>
        <v>6.8239235701178242E-5</v>
      </c>
    </row>
    <row r="16" spans="1:17" ht="15.75" customHeight="1" x14ac:dyDescent="0.25">
      <c r="A16" s="53">
        <v>13</v>
      </c>
      <c r="B16" s="61" t="s">
        <v>16</v>
      </c>
      <c r="C16" s="62">
        <f>Data_Olah!F157</f>
        <v>2.012781647548699</v>
      </c>
      <c r="D16" s="62">
        <f>Data_Olah!D157</f>
        <v>1.8328893362700636</v>
      </c>
      <c r="E16" s="62">
        <f>Data_Olah!D181</f>
        <v>1.0738923094919337</v>
      </c>
      <c r="F16" s="62">
        <f>Data_Olah!C181</f>
        <v>0.97791321019215172</v>
      </c>
      <c r="G16" s="62">
        <f>Data_Olah!C204</f>
        <v>1.8328893362700636</v>
      </c>
      <c r="H16" s="62">
        <f>Data_Olah!C314</f>
        <v>1.6744114303333841</v>
      </c>
      <c r="I16" s="63">
        <f>Data_Olah!C411</f>
        <v>1.9441411250712828</v>
      </c>
      <c r="J16" s="62" t="str">
        <f>Data_Olah!E181</f>
        <v>Prioritas 3</v>
      </c>
      <c r="L16" s="107"/>
      <c r="M16" s="25">
        <v>10</v>
      </c>
      <c r="N16" s="14" t="s">
        <v>13</v>
      </c>
      <c r="O16" s="39">
        <f>Data_Olah!E201</f>
        <v>35786.671198953554</v>
      </c>
      <c r="P16" s="39">
        <f>Data_Olah!G311</f>
        <v>6333.5872891260733</v>
      </c>
      <c r="Q16" s="52">
        <f>Data_Olah!G408</f>
        <v>3.2724883830505074E-5</v>
      </c>
    </row>
    <row r="17" spans="1:19" ht="15.75" customHeight="1" x14ac:dyDescent="0.25">
      <c r="A17" s="53">
        <v>14</v>
      </c>
      <c r="B17" s="61" t="s">
        <v>17</v>
      </c>
      <c r="C17" s="62">
        <f>Data_Olah!F158</f>
        <v>1.0803482843938137</v>
      </c>
      <c r="D17" s="62">
        <f>Data_Olah!D158</f>
        <v>1.9769791657277367</v>
      </c>
      <c r="E17" s="62">
        <f>Data_Olah!D182</f>
        <v>0.5764051533340756</v>
      </c>
      <c r="F17" s="62">
        <f>Data_Olah!C182</f>
        <v>1.0547903816026962</v>
      </c>
      <c r="G17" s="62">
        <f>Data_Olah!C205</f>
        <v>1.9769791657277367</v>
      </c>
      <c r="H17" s="62">
        <f>Data_Olah!C315</f>
        <v>1.3860478425205383</v>
      </c>
      <c r="I17" s="63">
        <f>Data_Olah!C412</f>
        <v>1.6108683858677268</v>
      </c>
      <c r="J17" s="62" t="str">
        <f>Data_Olah!E182</f>
        <v>Prioritas 2</v>
      </c>
      <c r="L17" s="107"/>
      <c r="M17" s="25">
        <v>11</v>
      </c>
      <c r="N17" s="14" t="s">
        <v>14</v>
      </c>
      <c r="O17" s="39">
        <f>Data_Olah!E202</f>
        <v>53096.48477627815</v>
      </c>
      <c r="P17" s="39">
        <f>Data_Olah!G312</f>
        <v>14672.585603364443</v>
      </c>
      <c r="Q17" s="52">
        <f>Data_Olah!G409</f>
        <v>9.7700996801687175E-5</v>
      </c>
    </row>
    <row r="18" spans="1:19" ht="15.75" customHeight="1" x14ac:dyDescent="0.25">
      <c r="A18" s="53">
        <v>15</v>
      </c>
      <c r="B18" s="61" t="s">
        <v>18</v>
      </c>
      <c r="C18" s="62">
        <f>Data_Olah!F159</f>
        <v>1.0627451654003601</v>
      </c>
      <c r="D18" s="62">
        <f>Data_Olah!D159</f>
        <v>1.588109676963303</v>
      </c>
      <c r="E18" s="62">
        <f>Data_Olah!D183</f>
        <v>0.56701324828905308</v>
      </c>
      <c r="F18" s="62">
        <f>Data_Olah!C183</f>
        <v>0.84731434768278657</v>
      </c>
      <c r="G18" s="62">
        <f>Data_Olah!C206</f>
        <v>1.588109676963303</v>
      </c>
      <c r="H18" s="62">
        <f>Data_Olah!C316</f>
        <v>1.1858157550021973</v>
      </c>
      <c r="I18" s="63">
        <f>Data_Olah!C413</f>
        <v>1.2618630374488664</v>
      </c>
      <c r="J18" s="62" t="str">
        <f>Data_Olah!E183</f>
        <v>Prioritas 4</v>
      </c>
      <c r="L18" s="107"/>
      <c r="M18" s="25">
        <v>12</v>
      </c>
      <c r="N18" s="14" t="s">
        <v>15</v>
      </c>
      <c r="O18" s="39">
        <f>Data_Olah!E203</f>
        <v>28126.381862866685</v>
      </c>
      <c r="P18" s="39">
        <f>Data_Olah!G313</f>
        <v>1960.7835933143272</v>
      </c>
      <c r="Q18" s="52">
        <f>Data_Olah!G410</f>
        <v>1.6314639540687528E-5</v>
      </c>
    </row>
    <row r="19" spans="1:19" ht="15.75" customHeight="1" x14ac:dyDescent="0.25">
      <c r="A19" s="53">
        <v>16</v>
      </c>
      <c r="B19" s="61" t="s">
        <v>19</v>
      </c>
      <c r="C19" s="62">
        <f>Data_Olah!F160</f>
        <v>1.0408563161790645</v>
      </c>
      <c r="D19" s="62">
        <f>Data_Olah!D160</f>
        <v>2.2501244437519703</v>
      </c>
      <c r="E19" s="62">
        <f>Data_Olah!D184</f>
        <v>0.5553347500917919</v>
      </c>
      <c r="F19" s="62">
        <f>Data_Olah!C184</f>
        <v>1.2005233347034441</v>
      </c>
      <c r="G19" s="62">
        <f>Data_Olah!C207</f>
        <v>2.2501244437519703</v>
      </c>
      <c r="H19" s="62">
        <f>Data_Olah!C317</f>
        <v>1.9293722831632079</v>
      </c>
      <c r="I19" s="63">
        <f>Data_Olah!C414</f>
        <v>2.5787451359318583</v>
      </c>
      <c r="J19" s="62" t="str">
        <f>Data_Olah!E184</f>
        <v>Prioritas 2</v>
      </c>
      <c r="L19" s="107"/>
      <c r="M19" s="25">
        <v>13</v>
      </c>
      <c r="N19" s="14" t="s">
        <v>16</v>
      </c>
      <c r="O19" s="39">
        <f>Data_Olah!E204</f>
        <v>32827.456464802039</v>
      </c>
      <c r="P19" s="39">
        <f>Data_Olah!G314</f>
        <v>7352.3904350386983</v>
      </c>
      <c r="Q19" s="52">
        <f>Data_Olah!G411</f>
        <v>9.6818049955373938E-5</v>
      </c>
    </row>
    <row r="20" spans="1:19" ht="15.75" customHeight="1" x14ac:dyDescent="0.25">
      <c r="A20" s="65">
        <v>17</v>
      </c>
      <c r="B20" s="66" t="s">
        <v>20</v>
      </c>
      <c r="C20" s="62">
        <f>Data_Olah!F161</f>
        <v>1.116507895812364</v>
      </c>
      <c r="D20" s="62">
        <f>Data_Olah!D161</f>
        <v>1.8807019980447488</v>
      </c>
      <c r="E20" s="62">
        <f>Data_Olah!D185</f>
        <v>0.5956976228694022</v>
      </c>
      <c r="F20" s="62">
        <f>Data_Olah!C185</f>
        <v>1.0034230064677216</v>
      </c>
      <c r="G20" s="62">
        <f>Data_Olah!C208</f>
        <v>1.8807019980447488</v>
      </c>
      <c r="H20" s="62">
        <f>Data_Olah!C318</f>
        <v>1.4717371585308765</v>
      </c>
      <c r="I20" s="63">
        <f>Data_Olah!C415</f>
        <v>1.2550486516302759</v>
      </c>
      <c r="J20" s="62" t="str">
        <f>Data_Olah!E185</f>
        <v>Prioritas 2</v>
      </c>
      <c r="L20" s="107"/>
      <c r="M20" s="25">
        <v>14</v>
      </c>
      <c r="N20" s="14" t="s">
        <v>17</v>
      </c>
      <c r="O20" s="39">
        <f>Data_Olah!E205</f>
        <v>1575.4617360028669</v>
      </c>
      <c r="P20" s="39">
        <f>Data_Olah!G315</f>
        <v>697.63900421371181</v>
      </c>
      <c r="Q20" s="52">
        <f>Data_Olah!G412</f>
        <v>1.0633081111056173E-5</v>
      </c>
    </row>
    <row r="21" spans="1:19" ht="13" x14ac:dyDescent="0.3">
      <c r="A21" s="67">
        <v>18</v>
      </c>
      <c r="B21" s="68" t="s">
        <v>132</v>
      </c>
      <c r="C21" s="69">
        <f t="shared" ref="C21:D21" si="0">AVERAGE(C4:C20)</f>
        <v>1.8742863039041229</v>
      </c>
      <c r="D21" s="69">
        <f t="shared" si="0"/>
        <v>1.8742863039041229</v>
      </c>
      <c r="E21" s="70"/>
      <c r="F21" s="70"/>
      <c r="G21" s="69">
        <f t="shared" ref="G21:I21" si="1">AVERAGE(G4:G20)</f>
        <v>1.8742863039041229</v>
      </c>
      <c r="H21" s="69">
        <f t="shared" si="1"/>
        <v>1.9697285478551279</v>
      </c>
      <c r="I21" s="69">
        <f t="shared" si="1"/>
        <v>2.4456823891087498</v>
      </c>
      <c r="J21" s="71"/>
      <c r="L21" s="107"/>
      <c r="M21" s="25">
        <v>15</v>
      </c>
      <c r="N21" s="14" t="s">
        <v>18</v>
      </c>
      <c r="O21" s="39">
        <f>Data_Olah!E206</f>
        <v>1342.2958222096227</v>
      </c>
      <c r="P21" s="39">
        <f>Data_Olah!G316</f>
        <v>748.15611504334879</v>
      </c>
      <c r="Q21" s="52">
        <f>Data_Olah!G413</f>
        <v>1.2585482559114294E-5</v>
      </c>
    </row>
    <row r="22" spans="1:19" ht="12.5" x14ac:dyDescent="0.25">
      <c r="L22" s="107"/>
      <c r="M22" s="25">
        <v>16</v>
      </c>
      <c r="N22" s="14" t="s">
        <v>19</v>
      </c>
      <c r="O22" s="39">
        <f>Data_Olah!E207</f>
        <v>1396.9675959087647</v>
      </c>
      <c r="P22" s="39">
        <f>Data_Olah!G317</f>
        <v>312.51130991130623</v>
      </c>
      <c r="Q22" s="52">
        <f>Data_Olah!G414</f>
        <v>4.8414386913454486E-6</v>
      </c>
    </row>
    <row r="23" spans="1:19" ht="12.5" x14ac:dyDescent="0.25">
      <c r="L23" s="107"/>
      <c r="M23" s="72">
        <v>17</v>
      </c>
      <c r="N23" s="11" t="s">
        <v>20</v>
      </c>
      <c r="O23" s="73">
        <f>Data_Olah!E208</f>
        <v>2524.3192181887962</v>
      </c>
      <c r="P23" s="73">
        <f>Data_Olah!G318</f>
        <v>786.86007347385078</v>
      </c>
      <c r="Q23" s="74">
        <f>Data_Olah!G415</f>
        <v>3.5472592964059725E-5</v>
      </c>
    </row>
    <row r="24" spans="1:19" ht="13" x14ac:dyDescent="0.3">
      <c r="L24" s="107"/>
      <c r="M24" s="119" t="s">
        <v>133</v>
      </c>
      <c r="N24" s="120"/>
      <c r="O24" s="75">
        <f t="shared" ref="O24:Q24" si="2">SUM(O7:O23)</f>
        <v>1245136.1006795124</v>
      </c>
      <c r="P24" s="75">
        <f t="shared" si="2"/>
        <v>320524.99881397013</v>
      </c>
      <c r="Q24" s="76">
        <f t="shared" si="2"/>
        <v>9.0283646959017343E-3</v>
      </c>
    </row>
    <row r="25" spans="1:19" ht="15.75" customHeight="1" x14ac:dyDescent="0.25">
      <c r="L25" s="107"/>
    </row>
    <row r="26" spans="1:19" ht="15.75" customHeight="1" x14ac:dyDescent="0.25">
      <c r="L26" s="107"/>
    </row>
    <row r="27" spans="1:19" ht="12.5" x14ac:dyDescent="0.25">
      <c r="L27" s="107"/>
      <c r="M27" s="117" t="s">
        <v>115</v>
      </c>
      <c r="N27" s="122" t="s">
        <v>134</v>
      </c>
      <c r="O27" s="116" t="s">
        <v>135</v>
      </c>
      <c r="P27" s="116" t="s">
        <v>136</v>
      </c>
      <c r="Q27" s="116" t="s">
        <v>137</v>
      </c>
      <c r="R27" s="116" t="s">
        <v>138</v>
      </c>
      <c r="S27" s="116" t="s">
        <v>139</v>
      </c>
    </row>
    <row r="28" spans="1:19" ht="12.5" x14ac:dyDescent="0.25">
      <c r="L28" s="107"/>
      <c r="M28" s="121"/>
      <c r="N28" s="121"/>
      <c r="O28" s="86"/>
      <c r="P28" s="86"/>
      <c r="Q28" s="86"/>
      <c r="R28" s="86"/>
      <c r="S28" s="86"/>
    </row>
    <row r="29" spans="1:19" ht="12.5" x14ac:dyDescent="0.25">
      <c r="L29" s="107"/>
      <c r="M29" s="86"/>
      <c r="N29" s="86"/>
      <c r="O29" s="77" t="s">
        <v>140</v>
      </c>
      <c r="P29" s="77" t="s">
        <v>141</v>
      </c>
      <c r="Q29" s="77" t="s">
        <v>142</v>
      </c>
      <c r="R29" s="77" t="s">
        <v>143</v>
      </c>
      <c r="S29" s="77" t="s">
        <v>144</v>
      </c>
    </row>
    <row r="30" spans="1:19" ht="15.5" x14ac:dyDescent="0.35">
      <c r="L30" s="107"/>
      <c r="M30" s="25">
        <v>3</v>
      </c>
      <c r="N30" s="78" t="s">
        <v>6</v>
      </c>
      <c r="O30" s="79">
        <f t="shared" ref="O30:O38" si="3">VLOOKUP(N30,$N$7:$O$23,2,FALSE)</f>
        <v>161459.6790889054</v>
      </c>
      <c r="P30" s="79">
        <f t="shared" ref="P30:P38" si="4">26.6%*O30</f>
        <v>42948.274637648836</v>
      </c>
      <c r="Q30" s="79">
        <f>40%*O30</f>
        <v>64583.871635562158</v>
      </c>
      <c r="R30" s="79">
        <f t="shared" ref="R30:R38" si="5">O30-P30-Q30</f>
        <v>53927.532815694402</v>
      </c>
      <c r="S30" s="79">
        <f t="shared" ref="S30:S38" si="6">(11/111)*R30</f>
        <v>5344.1699186724181</v>
      </c>
    </row>
    <row r="31" spans="1:19" ht="15.5" x14ac:dyDescent="0.35">
      <c r="L31" s="107"/>
      <c r="M31" s="25">
        <v>4</v>
      </c>
      <c r="N31" s="78" t="s">
        <v>7</v>
      </c>
      <c r="O31" s="79">
        <f t="shared" si="3"/>
        <v>16659.577333570767</v>
      </c>
      <c r="P31" s="79">
        <f t="shared" si="4"/>
        <v>4431.4475707298243</v>
      </c>
      <c r="Q31" s="79">
        <f>41%*O31</f>
        <v>6830.4267067640139</v>
      </c>
      <c r="R31" s="79">
        <f t="shared" si="5"/>
        <v>5397.703056076929</v>
      </c>
      <c r="S31" s="79">
        <f t="shared" si="6"/>
        <v>534.90751006167761</v>
      </c>
    </row>
    <row r="32" spans="1:19" ht="15.5" x14ac:dyDescent="0.35">
      <c r="L32" s="107"/>
      <c r="M32" s="25">
        <v>6</v>
      </c>
      <c r="N32" s="78" t="s">
        <v>9</v>
      </c>
      <c r="O32" s="79">
        <f t="shared" si="3"/>
        <v>8753.3105706692822</v>
      </c>
      <c r="P32" s="79">
        <f t="shared" si="4"/>
        <v>2328.3806117980293</v>
      </c>
      <c r="Q32" s="79">
        <v>0</v>
      </c>
      <c r="R32" s="79">
        <f t="shared" si="5"/>
        <v>6424.9299588712529</v>
      </c>
      <c r="S32" s="79">
        <f t="shared" si="6"/>
        <v>636.70477069895298</v>
      </c>
    </row>
    <row r="33" spans="12:19" ht="15.5" x14ac:dyDescent="0.35">
      <c r="L33" s="107"/>
      <c r="M33" s="25">
        <v>7</v>
      </c>
      <c r="N33" s="78" t="s">
        <v>10</v>
      </c>
      <c r="O33" s="79">
        <f t="shared" si="3"/>
        <v>808822.84487262322</v>
      </c>
      <c r="P33" s="79">
        <f t="shared" si="4"/>
        <v>215146.87673611779</v>
      </c>
      <c r="Q33" s="79">
        <v>0</v>
      </c>
      <c r="R33" s="79">
        <f t="shared" si="5"/>
        <v>593675.96813650546</v>
      </c>
      <c r="S33" s="79">
        <f t="shared" si="6"/>
        <v>58832.753599113152</v>
      </c>
    </row>
    <row r="34" spans="12:19" ht="15.5" x14ac:dyDescent="0.35">
      <c r="L34" s="107"/>
      <c r="M34" s="25">
        <v>8</v>
      </c>
      <c r="N34" s="78" t="s">
        <v>11</v>
      </c>
      <c r="O34" s="79">
        <f t="shared" si="3"/>
        <v>32495.745230260065</v>
      </c>
      <c r="P34" s="79">
        <f t="shared" si="4"/>
        <v>8643.8682312491783</v>
      </c>
      <c r="Q34" s="79">
        <f>50%*O34</f>
        <v>16247.872615130033</v>
      </c>
      <c r="R34" s="79">
        <f t="shared" si="5"/>
        <v>7604.0043838808524</v>
      </c>
      <c r="S34" s="79">
        <f t="shared" si="6"/>
        <v>753.54998398819259</v>
      </c>
    </row>
    <row r="35" spans="12:19" ht="15.5" x14ac:dyDescent="0.35">
      <c r="L35" s="107"/>
      <c r="M35" s="25">
        <v>10</v>
      </c>
      <c r="N35" s="78" t="s">
        <v>13</v>
      </c>
      <c r="O35" s="79">
        <f t="shared" si="3"/>
        <v>35786.671198953554</v>
      </c>
      <c r="P35" s="79">
        <f t="shared" si="4"/>
        <v>9519.2545389216466</v>
      </c>
      <c r="Q35" s="79">
        <v>0</v>
      </c>
      <c r="R35" s="79">
        <f t="shared" si="5"/>
        <v>26267.416660031908</v>
      </c>
      <c r="S35" s="79">
        <f t="shared" si="6"/>
        <v>2603.0773266698288</v>
      </c>
    </row>
    <row r="36" spans="12:19" ht="15.5" x14ac:dyDescent="0.35">
      <c r="L36" s="107"/>
      <c r="M36" s="25">
        <v>12</v>
      </c>
      <c r="N36" s="78" t="s">
        <v>15</v>
      </c>
      <c r="O36" s="79">
        <f t="shared" si="3"/>
        <v>28126.381862866685</v>
      </c>
      <c r="P36" s="79">
        <f t="shared" si="4"/>
        <v>7481.6175755225386</v>
      </c>
      <c r="Q36" s="79">
        <v>0</v>
      </c>
      <c r="R36" s="79">
        <f t="shared" si="5"/>
        <v>20644.764287344147</v>
      </c>
      <c r="S36" s="79">
        <f t="shared" si="6"/>
        <v>2045.8775419890596</v>
      </c>
    </row>
    <row r="37" spans="12:19" ht="15.5" x14ac:dyDescent="0.35">
      <c r="L37" s="107"/>
      <c r="M37" s="25">
        <v>13</v>
      </c>
      <c r="N37" s="78" t="s">
        <v>16</v>
      </c>
      <c r="O37" s="79">
        <f t="shared" si="3"/>
        <v>32827.456464802039</v>
      </c>
      <c r="P37" s="79">
        <f t="shared" si="4"/>
        <v>8732.1034196373421</v>
      </c>
      <c r="Q37" s="79">
        <v>0</v>
      </c>
      <c r="R37" s="79">
        <f t="shared" si="5"/>
        <v>24095.353045164695</v>
      </c>
      <c r="S37" s="79">
        <f t="shared" si="6"/>
        <v>2387.8277792505555</v>
      </c>
    </row>
    <row r="38" spans="12:19" ht="15.5" x14ac:dyDescent="0.35">
      <c r="L38" s="107"/>
      <c r="M38" s="72">
        <v>17</v>
      </c>
      <c r="N38" s="80" t="s">
        <v>20</v>
      </c>
      <c r="O38" s="81">
        <f t="shared" si="3"/>
        <v>2524.3192181887962</v>
      </c>
      <c r="P38" s="81">
        <f t="shared" si="4"/>
        <v>671.46891203821986</v>
      </c>
      <c r="Q38" s="81">
        <v>0</v>
      </c>
      <c r="R38" s="81">
        <f t="shared" si="5"/>
        <v>1852.8503061505762</v>
      </c>
      <c r="S38" s="81">
        <f t="shared" si="6"/>
        <v>183.61579610501207</v>
      </c>
    </row>
    <row r="39" spans="12:19" ht="20" x14ac:dyDescent="0.25">
      <c r="L39" s="107"/>
      <c r="M39" s="123" t="s">
        <v>68</v>
      </c>
      <c r="N39" s="120"/>
      <c r="O39" s="82">
        <f t="shared" ref="O39:P39" si="7">SUM(O30:O38)</f>
        <v>1127455.98584084</v>
      </c>
      <c r="P39" s="82">
        <f t="shared" si="7"/>
        <v>299903.29223366338</v>
      </c>
      <c r="Q39" s="83"/>
      <c r="R39" s="82">
        <f t="shared" ref="R39:S39" si="8">SUM(R30:R38)</f>
        <v>739890.52264972031</v>
      </c>
      <c r="S39" s="84">
        <f t="shared" si="8"/>
        <v>73322.484226548841</v>
      </c>
    </row>
    <row r="40" spans="12:19" ht="15.75" customHeight="1" x14ac:dyDescent="0.25">
      <c r="L40" s="107"/>
    </row>
    <row r="41" spans="12:19" ht="15.75" customHeight="1" x14ac:dyDescent="0.25">
      <c r="L41" s="107"/>
    </row>
    <row r="42" spans="12:19" ht="15.75" customHeight="1" x14ac:dyDescent="0.25">
      <c r="L42" s="107"/>
    </row>
    <row r="43" spans="12:19" ht="15.75" customHeight="1" x14ac:dyDescent="0.25">
      <c r="L43" s="107"/>
    </row>
    <row r="44" spans="12:19" ht="15.75" customHeight="1" x14ac:dyDescent="0.25">
      <c r="L44" s="107"/>
    </row>
    <row r="45" spans="12:19" ht="15.75" customHeight="1" x14ac:dyDescent="0.25">
      <c r="L45" s="107"/>
    </row>
    <row r="46" spans="12:19" ht="15.75" customHeight="1" x14ac:dyDescent="0.25">
      <c r="L46" s="107"/>
    </row>
    <row r="47" spans="12:19" ht="15.75" customHeight="1" x14ac:dyDescent="0.25">
      <c r="L47" s="107"/>
    </row>
    <row r="48" spans="12:19" ht="15.75" customHeight="1" x14ac:dyDescent="0.25">
      <c r="L48" s="107"/>
    </row>
    <row r="49" spans="12:12" ht="15.75" customHeight="1" x14ac:dyDescent="0.25">
      <c r="L49" s="107"/>
    </row>
    <row r="50" spans="12:12" ht="15.75" customHeight="1" x14ac:dyDescent="0.25">
      <c r="L50" s="107"/>
    </row>
    <row r="51" spans="12:12" ht="15.75" customHeight="1" x14ac:dyDescent="0.25">
      <c r="L51" s="107"/>
    </row>
    <row r="52" spans="12:12" ht="15.75" customHeight="1" x14ac:dyDescent="0.25">
      <c r="L52" s="107"/>
    </row>
    <row r="53" spans="12:12" ht="15.75" customHeight="1" x14ac:dyDescent="0.25">
      <c r="L53" s="107"/>
    </row>
    <row r="54" spans="12:12" ht="15.75" customHeight="1" x14ac:dyDescent="0.25">
      <c r="L54" s="107"/>
    </row>
    <row r="55" spans="12:12" ht="15.75" customHeight="1" x14ac:dyDescent="0.25">
      <c r="L55" s="107"/>
    </row>
    <row r="56" spans="12:12" ht="15.75" customHeight="1" x14ac:dyDescent="0.25">
      <c r="L56" s="107"/>
    </row>
    <row r="57" spans="12:12" ht="15.75" customHeight="1" x14ac:dyDescent="0.25">
      <c r="L57" s="107"/>
    </row>
    <row r="58" spans="12:12" ht="15.75" customHeight="1" x14ac:dyDescent="0.25">
      <c r="L58" s="107"/>
    </row>
    <row r="59" spans="12:12" ht="15.75" customHeight="1" x14ac:dyDescent="0.25">
      <c r="L59" s="107"/>
    </row>
    <row r="60" spans="12:12" ht="15.75" customHeight="1" x14ac:dyDescent="0.25">
      <c r="L60" s="107"/>
    </row>
    <row r="61" spans="12:12" ht="15.75" customHeight="1" x14ac:dyDescent="0.25">
      <c r="L61" s="107"/>
    </row>
    <row r="62" spans="12:12" ht="15.75" customHeight="1" x14ac:dyDescent="0.25">
      <c r="L62" s="107"/>
    </row>
    <row r="63" spans="12:12" ht="15.75" customHeight="1" x14ac:dyDescent="0.25">
      <c r="L63" s="107"/>
    </row>
    <row r="64" spans="12:12" ht="15.75" customHeight="1" x14ac:dyDescent="0.25">
      <c r="L64" s="107"/>
    </row>
    <row r="65" spans="12:12" ht="15.75" customHeight="1" x14ac:dyDescent="0.25">
      <c r="L65" s="107"/>
    </row>
    <row r="66" spans="12:12" ht="15.75" customHeight="1" x14ac:dyDescent="0.25">
      <c r="L66" s="107"/>
    </row>
    <row r="67" spans="12:12" ht="15.75" customHeight="1" x14ac:dyDescent="0.25">
      <c r="L67" s="107"/>
    </row>
    <row r="68" spans="12:12" ht="15.75" customHeight="1" x14ac:dyDescent="0.25">
      <c r="L68" s="107"/>
    </row>
    <row r="69" spans="12:12" ht="15.75" customHeight="1" x14ac:dyDescent="0.25">
      <c r="L69" s="107"/>
    </row>
    <row r="70" spans="12:12" ht="15.75" customHeight="1" x14ac:dyDescent="0.25">
      <c r="L70" s="107"/>
    </row>
    <row r="71" spans="12:12" ht="15.75" customHeight="1" x14ac:dyDescent="0.25">
      <c r="L71" s="107"/>
    </row>
    <row r="72" spans="12:12" ht="15.75" customHeight="1" x14ac:dyDescent="0.25">
      <c r="L72" s="107"/>
    </row>
    <row r="73" spans="12:12" ht="15.75" customHeight="1" x14ac:dyDescent="0.25">
      <c r="L73" s="107"/>
    </row>
    <row r="74" spans="12:12" ht="15.75" customHeight="1" x14ac:dyDescent="0.25">
      <c r="L74" s="107"/>
    </row>
    <row r="75" spans="12:12" ht="15.75" customHeight="1" x14ac:dyDescent="0.25">
      <c r="L75" s="107"/>
    </row>
    <row r="76" spans="12:12" ht="15.75" customHeight="1" x14ac:dyDescent="0.25">
      <c r="L76" s="107"/>
    </row>
    <row r="77" spans="12:12" ht="15.75" customHeight="1" x14ac:dyDescent="0.25">
      <c r="L77" s="107"/>
    </row>
    <row r="78" spans="12:12" ht="15.75" customHeight="1" x14ac:dyDescent="0.25">
      <c r="L78" s="107"/>
    </row>
    <row r="79" spans="12:12" ht="15.75" customHeight="1" x14ac:dyDescent="0.25">
      <c r="L79" s="107"/>
    </row>
    <row r="80" spans="12:12" ht="15.75" customHeight="1" x14ac:dyDescent="0.25">
      <c r="L80" s="107"/>
    </row>
    <row r="81" spans="12:12" ht="15.75" customHeight="1" x14ac:dyDescent="0.25">
      <c r="L81" s="107"/>
    </row>
    <row r="82" spans="12:12" ht="15.75" customHeight="1" x14ac:dyDescent="0.25">
      <c r="L82" s="107"/>
    </row>
    <row r="83" spans="12:12" ht="15.75" customHeight="1" x14ac:dyDescent="0.25">
      <c r="L83" s="107"/>
    </row>
    <row r="84" spans="12:12" ht="15.75" customHeight="1" x14ac:dyDescent="0.25">
      <c r="L84" s="107"/>
    </row>
    <row r="85" spans="12:12" ht="15.75" customHeight="1" x14ac:dyDescent="0.25">
      <c r="L85" s="107"/>
    </row>
    <row r="86" spans="12:12" ht="15.75" customHeight="1" x14ac:dyDescent="0.25">
      <c r="L86" s="107"/>
    </row>
    <row r="87" spans="12:12" ht="15.75" customHeight="1" x14ac:dyDescent="0.25">
      <c r="L87" s="107"/>
    </row>
    <row r="88" spans="12:12" ht="15.75" customHeight="1" x14ac:dyDescent="0.25">
      <c r="L88" s="107"/>
    </row>
    <row r="89" spans="12:12" ht="15.75" customHeight="1" x14ac:dyDescent="0.25">
      <c r="L89" s="107"/>
    </row>
    <row r="90" spans="12:12" ht="15.75" customHeight="1" x14ac:dyDescent="0.25">
      <c r="L90" s="107"/>
    </row>
    <row r="91" spans="12:12" ht="15.75" customHeight="1" x14ac:dyDescent="0.25">
      <c r="L91" s="107"/>
    </row>
    <row r="92" spans="12:12" ht="15.75" customHeight="1" x14ac:dyDescent="0.25">
      <c r="L92" s="107"/>
    </row>
    <row r="93" spans="12:12" ht="15.75" customHeight="1" x14ac:dyDescent="0.25">
      <c r="L93" s="107"/>
    </row>
    <row r="94" spans="12:12" ht="15.75" customHeight="1" x14ac:dyDescent="0.25">
      <c r="L94" s="107"/>
    </row>
    <row r="95" spans="12:12" ht="15.75" customHeight="1" x14ac:dyDescent="0.25">
      <c r="L95" s="107"/>
    </row>
    <row r="96" spans="12:12" ht="15.75" customHeight="1" x14ac:dyDescent="0.25">
      <c r="L96" s="107"/>
    </row>
    <row r="97" spans="12:12" ht="15.75" customHeight="1" x14ac:dyDescent="0.25">
      <c r="L97" s="107"/>
    </row>
    <row r="98" spans="12:12" ht="15.75" customHeight="1" x14ac:dyDescent="0.25">
      <c r="L98" s="107"/>
    </row>
    <row r="99" spans="12:12" ht="15.75" customHeight="1" x14ac:dyDescent="0.25">
      <c r="L99" s="107"/>
    </row>
    <row r="100" spans="12:12" ht="15.75" customHeight="1" x14ac:dyDescent="0.25">
      <c r="L100" s="107"/>
    </row>
    <row r="101" spans="12:12" ht="15.75" customHeight="1" x14ac:dyDescent="0.25">
      <c r="L101" s="107"/>
    </row>
    <row r="102" spans="12:12" ht="15.75" customHeight="1" x14ac:dyDescent="0.25">
      <c r="L102" s="107"/>
    </row>
    <row r="103" spans="12:12" ht="15.75" customHeight="1" x14ac:dyDescent="0.25">
      <c r="L103" s="107"/>
    </row>
    <row r="104" spans="12:12" ht="15.75" customHeight="1" x14ac:dyDescent="0.25">
      <c r="L104" s="107"/>
    </row>
    <row r="105" spans="12:12" ht="15.75" customHeight="1" x14ac:dyDescent="0.25">
      <c r="L105" s="107"/>
    </row>
    <row r="106" spans="12:12" ht="15.75" customHeight="1" x14ac:dyDescent="0.25">
      <c r="L106" s="107"/>
    </row>
    <row r="107" spans="12:12" ht="15.75" customHeight="1" x14ac:dyDescent="0.25">
      <c r="L107" s="107"/>
    </row>
    <row r="108" spans="12:12" ht="15.75" customHeight="1" x14ac:dyDescent="0.25">
      <c r="L108" s="107"/>
    </row>
    <row r="109" spans="12:12" ht="15.75" customHeight="1" x14ac:dyDescent="0.25">
      <c r="L109" s="107"/>
    </row>
    <row r="110" spans="12:12" ht="15.75" customHeight="1" x14ac:dyDescent="0.25">
      <c r="L110" s="107"/>
    </row>
    <row r="111" spans="12:12" ht="15.75" customHeight="1" x14ac:dyDescent="0.25">
      <c r="L111" s="107"/>
    </row>
    <row r="112" spans="12:12" ht="15.75" customHeight="1" x14ac:dyDescent="0.25">
      <c r="L112" s="107"/>
    </row>
    <row r="113" spans="12:12" ht="15.75" customHeight="1" x14ac:dyDescent="0.25">
      <c r="L113" s="107"/>
    </row>
    <row r="114" spans="12:12" ht="15.75" customHeight="1" x14ac:dyDescent="0.25">
      <c r="L114" s="107"/>
    </row>
    <row r="115" spans="12:12" ht="15.75" customHeight="1" x14ac:dyDescent="0.25">
      <c r="L115" s="107"/>
    </row>
    <row r="116" spans="12:12" ht="15.75" customHeight="1" x14ac:dyDescent="0.25">
      <c r="L116" s="107"/>
    </row>
    <row r="117" spans="12:12" ht="15.75" customHeight="1" x14ac:dyDescent="0.25">
      <c r="L117" s="107"/>
    </row>
    <row r="118" spans="12:12" ht="15.75" customHeight="1" x14ac:dyDescent="0.25">
      <c r="L118" s="107"/>
    </row>
    <row r="119" spans="12:12" ht="15.75" customHeight="1" x14ac:dyDescent="0.25">
      <c r="L119" s="107"/>
    </row>
    <row r="120" spans="12:12" ht="15.75" customHeight="1" x14ac:dyDescent="0.25">
      <c r="L120" s="107"/>
    </row>
    <row r="121" spans="12:12" ht="15.75" customHeight="1" x14ac:dyDescent="0.25">
      <c r="L121" s="107"/>
    </row>
    <row r="122" spans="12:12" ht="15.75" customHeight="1" x14ac:dyDescent="0.25">
      <c r="L122" s="107"/>
    </row>
    <row r="123" spans="12:12" ht="15.75" customHeight="1" x14ac:dyDescent="0.25">
      <c r="L123" s="107"/>
    </row>
    <row r="124" spans="12:12" ht="15.75" customHeight="1" x14ac:dyDescent="0.25">
      <c r="L124" s="107"/>
    </row>
    <row r="125" spans="12:12" ht="15.75" customHeight="1" x14ac:dyDescent="0.25">
      <c r="L125" s="107"/>
    </row>
    <row r="126" spans="12:12" ht="15.75" customHeight="1" x14ac:dyDescent="0.25">
      <c r="L126" s="107"/>
    </row>
    <row r="127" spans="12:12" ht="15.75" customHeight="1" x14ac:dyDescent="0.25">
      <c r="L127" s="107"/>
    </row>
    <row r="128" spans="12:12" ht="15.75" customHeight="1" x14ac:dyDescent="0.25">
      <c r="L128" s="107"/>
    </row>
    <row r="129" spans="12:12" ht="15.75" customHeight="1" x14ac:dyDescent="0.25">
      <c r="L129" s="107"/>
    </row>
    <row r="130" spans="12:12" ht="15.75" customHeight="1" x14ac:dyDescent="0.25">
      <c r="L130" s="107"/>
    </row>
    <row r="131" spans="12:12" ht="15.75" customHeight="1" x14ac:dyDescent="0.25">
      <c r="L131" s="107"/>
    </row>
    <row r="132" spans="12:12" ht="15.75" customHeight="1" x14ac:dyDescent="0.25">
      <c r="L132" s="107"/>
    </row>
    <row r="133" spans="12:12" ht="15.75" customHeight="1" x14ac:dyDescent="0.25">
      <c r="L133" s="107"/>
    </row>
    <row r="134" spans="12:12" ht="15.75" customHeight="1" x14ac:dyDescent="0.25">
      <c r="L134" s="107"/>
    </row>
    <row r="135" spans="12:12" ht="15.75" customHeight="1" x14ac:dyDescent="0.25">
      <c r="L135" s="107"/>
    </row>
    <row r="136" spans="12:12" ht="15.75" customHeight="1" x14ac:dyDescent="0.25">
      <c r="L136" s="107"/>
    </row>
    <row r="137" spans="12:12" ht="15.75" customHeight="1" x14ac:dyDescent="0.25">
      <c r="L137" s="107"/>
    </row>
    <row r="138" spans="12:12" ht="15.75" customHeight="1" x14ac:dyDescent="0.25">
      <c r="L138" s="107"/>
    </row>
    <row r="139" spans="12:12" ht="15.75" customHeight="1" x14ac:dyDescent="0.25">
      <c r="L139" s="107"/>
    </row>
    <row r="140" spans="12:12" ht="15.75" customHeight="1" x14ac:dyDescent="0.25">
      <c r="L140" s="107"/>
    </row>
    <row r="141" spans="12:12" ht="15.75" customHeight="1" x14ac:dyDescent="0.25">
      <c r="L141" s="107"/>
    </row>
    <row r="142" spans="12:12" ht="15.75" customHeight="1" x14ac:dyDescent="0.25">
      <c r="L142" s="107"/>
    </row>
    <row r="143" spans="12:12" ht="15.75" customHeight="1" x14ac:dyDescent="0.25">
      <c r="L143" s="107"/>
    </row>
    <row r="144" spans="12:12" ht="15.75" customHeight="1" x14ac:dyDescent="0.25">
      <c r="L144" s="107"/>
    </row>
    <row r="145" spans="12:12" ht="15.75" customHeight="1" x14ac:dyDescent="0.25">
      <c r="L145" s="107"/>
    </row>
    <row r="146" spans="12:12" ht="15.75" customHeight="1" x14ac:dyDescent="0.25">
      <c r="L146" s="107"/>
    </row>
    <row r="147" spans="12:12" ht="15.75" customHeight="1" x14ac:dyDescent="0.25">
      <c r="L147" s="107"/>
    </row>
    <row r="148" spans="12:12" ht="15.75" customHeight="1" x14ac:dyDescent="0.25">
      <c r="L148" s="107"/>
    </row>
    <row r="149" spans="12:12" ht="15.75" customHeight="1" x14ac:dyDescent="0.25">
      <c r="L149" s="107"/>
    </row>
    <row r="150" spans="12:12" ht="15.75" customHeight="1" x14ac:dyDescent="0.25">
      <c r="L150" s="107"/>
    </row>
    <row r="151" spans="12:12" ht="15.75" customHeight="1" x14ac:dyDescent="0.25">
      <c r="L151" s="107"/>
    </row>
    <row r="152" spans="12:12" ht="15.75" customHeight="1" x14ac:dyDescent="0.25">
      <c r="L152" s="107"/>
    </row>
    <row r="153" spans="12:12" ht="15.75" customHeight="1" x14ac:dyDescent="0.25">
      <c r="L153" s="107"/>
    </row>
    <row r="154" spans="12:12" ht="15.75" customHeight="1" x14ac:dyDescent="0.25">
      <c r="L154" s="107"/>
    </row>
    <row r="155" spans="12:12" ht="15.75" customHeight="1" x14ac:dyDescent="0.25">
      <c r="L155" s="107"/>
    </row>
    <row r="156" spans="12:12" ht="15.75" customHeight="1" x14ac:dyDescent="0.25">
      <c r="L156" s="107"/>
    </row>
    <row r="157" spans="12:12" ht="15.75" customHeight="1" x14ac:dyDescent="0.25">
      <c r="L157" s="107"/>
    </row>
    <row r="158" spans="12:12" ht="15.75" customHeight="1" x14ac:dyDescent="0.25">
      <c r="L158" s="107"/>
    </row>
    <row r="159" spans="12:12" ht="15.75" customHeight="1" x14ac:dyDescent="0.25">
      <c r="L159" s="107"/>
    </row>
    <row r="160" spans="12:12" ht="15.75" customHeight="1" x14ac:dyDescent="0.25">
      <c r="L160" s="107"/>
    </row>
    <row r="161" spans="12:12" ht="15.75" customHeight="1" x14ac:dyDescent="0.25">
      <c r="L161" s="107"/>
    </row>
    <row r="162" spans="12:12" ht="15.75" customHeight="1" x14ac:dyDescent="0.25">
      <c r="L162" s="107"/>
    </row>
    <row r="163" spans="12:12" ht="15.75" customHeight="1" x14ac:dyDescent="0.25">
      <c r="L163" s="107"/>
    </row>
    <row r="164" spans="12:12" ht="15.75" customHeight="1" x14ac:dyDescent="0.25">
      <c r="L164" s="107"/>
    </row>
    <row r="165" spans="12:12" ht="15.75" customHeight="1" x14ac:dyDescent="0.25">
      <c r="L165" s="107"/>
    </row>
    <row r="166" spans="12:12" ht="15.75" customHeight="1" x14ac:dyDescent="0.25">
      <c r="L166" s="107"/>
    </row>
    <row r="167" spans="12:12" ht="15.75" customHeight="1" x14ac:dyDescent="0.25">
      <c r="L167" s="107"/>
    </row>
    <row r="168" spans="12:12" ht="15.75" customHeight="1" x14ac:dyDescent="0.25">
      <c r="L168" s="107"/>
    </row>
    <row r="169" spans="12:12" ht="15.75" customHeight="1" x14ac:dyDescent="0.25">
      <c r="L169" s="107"/>
    </row>
    <row r="170" spans="12:12" ht="15.75" customHeight="1" x14ac:dyDescent="0.25">
      <c r="L170" s="107"/>
    </row>
    <row r="171" spans="12:12" ht="15.75" customHeight="1" x14ac:dyDescent="0.25">
      <c r="L171" s="107"/>
    </row>
    <row r="172" spans="12:12" ht="15.75" customHeight="1" x14ac:dyDescent="0.25">
      <c r="L172" s="107"/>
    </row>
    <row r="173" spans="12:12" ht="15.75" customHeight="1" x14ac:dyDescent="0.25">
      <c r="L173" s="107"/>
    </row>
    <row r="174" spans="12:12" ht="15.75" customHeight="1" x14ac:dyDescent="0.25">
      <c r="L174" s="107"/>
    </row>
    <row r="175" spans="12:12" ht="15.75" customHeight="1" x14ac:dyDescent="0.25">
      <c r="L175" s="107"/>
    </row>
    <row r="176" spans="12:12" ht="15.75" customHeight="1" x14ac:dyDescent="0.25">
      <c r="L176" s="107"/>
    </row>
    <row r="177" spans="12:12" ht="15.75" customHeight="1" x14ac:dyDescent="0.25">
      <c r="L177" s="107"/>
    </row>
    <row r="178" spans="12:12" ht="15.75" customHeight="1" x14ac:dyDescent="0.25">
      <c r="L178" s="107"/>
    </row>
    <row r="179" spans="12:12" ht="15.75" customHeight="1" x14ac:dyDescent="0.25">
      <c r="L179" s="107"/>
    </row>
    <row r="180" spans="12:12" ht="15.75" customHeight="1" x14ac:dyDescent="0.25">
      <c r="L180" s="107"/>
    </row>
    <row r="181" spans="12:12" ht="15.75" customHeight="1" x14ac:dyDescent="0.25">
      <c r="L181" s="107"/>
    </row>
    <row r="182" spans="12:12" ht="15.75" customHeight="1" x14ac:dyDescent="0.25">
      <c r="L182" s="107"/>
    </row>
    <row r="183" spans="12:12" ht="15.75" customHeight="1" x14ac:dyDescent="0.25">
      <c r="L183" s="107"/>
    </row>
    <row r="184" spans="12:12" ht="15.75" customHeight="1" x14ac:dyDescent="0.25">
      <c r="L184" s="107"/>
    </row>
    <row r="185" spans="12:12" ht="15.75" customHeight="1" x14ac:dyDescent="0.25">
      <c r="L185" s="107"/>
    </row>
    <row r="186" spans="12:12" ht="15.75" customHeight="1" x14ac:dyDescent="0.25">
      <c r="L186" s="107"/>
    </row>
    <row r="187" spans="12:12" ht="15.75" customHeight="1" x14ac:dyDescent="0.25">
      <c r="L187" s="107"/>
    </row>
    <row r="188" spans="12:12" ht="15.75" customHeight="1" x14ac:dyDescent="0.25">
      <c r="L188" s="107"/>
    </row>
    <row r="189" spans="12:12" ht="15.75" customHeight="1" x14ac:dyDescent="0.25">
      <c r="L189" s="107"/>
    </row>
    <row r="190" spans="12:12" ht="15.75" customHeight="1" x14ac:dyDescent="0.25">
      <c r="L190" s="107"/>
    </row>
    <row r="191" spans="12:12" ht="15.75" customHeight="1" x14ac:dyDescent="0.25">
      <c r="L191" s="107"/>
    </row>
    <row r="192" spans="12:12" ht="15.75" customHeight="1" x14ac:dyDescent="0.25">
      <c r="L192" s="107"/>
    </row>
    <row r="193" spans="12:12" ht="15.75" customHeight="1" x14ac:dyDescent="0.25">
      <c r="L193" s="107"/>
    </row>
    <row r="194" spans="12:12" ht="15.75" customHeight="1" x14ac:dyDescent="0.25">
      <c r="L194" s="107"/>
    </row>
    <row r="195" spans="12:12" ht="15.75" customHeight="1" x14ac:dyDescent="0.25">
      <c r="L195" s="107"/>
    </row>
    <row r="196" spans="12:12" ht="15.75" customHeight="1" x14ac:dyDescent="0.25">
      <c r="L196" s="107"/>
    </row>
    <row r="197" spans="12:12" ht="15.75" customHeight="1" x14ac:dyDescent="0.25">
      <c r="L197" s="107"/>
    </row>
    <row r="198" spans="12:12" ht="15.75" customHeight="1" x14ac:dyDescent="0.25">
      <c r="L198" s="107"/>
    </row>
    <row r="199" spans="12:12" ht="15.75" customHeight="1" x14ac:dyDescent="0.25">
      <c r="L199" s="107"/>
    </row>
    <row r="200" spans="12:12" ht="15.75" customHeight="1" x14ac:dyDescent="0.25">
      <c r="L200" s="107"/>
    </row>
    <row r="201" spans="12:12" ht="15.75" customHeight="1" x14ac:dyDescent="0.25">
      <c r="L201" s="107"/>
    </row>
    <row r="202" spans="12:12" ht="15.75" customHeight="1" x14ac:dyDescent="0.25">
      <c r="L202" s="107"/>
    </row>
    <row r="203" spans="12:12" ht="15.75" customHeight="1" x14ac:dyDescent="0.25">
      <c r="L203" s="107"/>
    </row>
    <row r="204" spans="12:12" ht="15.75" customHeight="1" x14ac:dyDescent="0.25">
      <c r="L204" s="107"/>
    </row>
    <row r="205" spans="12:12" ht="15.75" customHeight="1" x14ac:dyDescent="0.25">
      <c r="L205" s="107"/>
    </row>
    <row r="206" spans="12:12" ht="15.75" customHeight="1" x14ac:dyDescent="0.25">
      <c r="L206" s="107"/>
    </row>
    <row r="207" spans="12:12" ht="15.75" customHeight="1" x14ac:dyDescent="0.25">
      <c r="L207" s="107"/>
    </row>
    <row r="208" spans="12:12" ht="15.75" customHeight="1" x14ac:dyDescent="0.25">
      <c r="L208" s="107"/>
    </row>
    <row r="209" spans="12:12" ht="15.75" customHeight="1" x14ac:dyDescent="0.25">
      <c r="L209" s="107"/>
    </row>
    <row r="210" spans="12:12" ht="15.75" customHeight="1" x14ac:dyDescent="0.25">
      <c r="L210" s="107"/>
    </row>
    <row r="211" spans="12:12" ht="15.75" customHeight="1" x14ac:dyDescent="0.25">
      <c r="L211" s="107"/>
    </row>
    <row r="212" spans="12:12" ht="15.75" customHeight="1" x14ac:dyDescent="0.25">
      <c r="L212" s="107"/>
    </row>
    <row r="213" spans="12:12" ht="15.75" customHeight="1" x14ac:dyDescent="0.25">
      <c r="L213" s="107"/>
    </row>
    <row r="214" spans="12:12" ht="15.75" customHeight="1" x14ac:dyDescent="0.25">
      <c r="L214" s="107"/>
    </row>
    <row r="215" spans="12:12" ht="15.75" customHeight="1" x14ac:dyDescent="0.25">
      <c r="L215" s="107"/>
    </row>
    <row r="216" spans="12:12" ht="15.75" customHeight="1" x14ac:dyDescent="0.25">
      <c r="L216" s="107"/>
    </row>
    <row r="217" spans="12:12" ht="15.75" customHeight="1" x14ac:dyDescent="0.25">
      <c r="L217" s="107"/>
    </row>
    <row r="218" spans="12:12" ht="15.75" customHeight="1" x14ac:dyDescent="0.25">
      <c r="L218" s="107"/>
    </row>
    <row r="219" spans="12:12" ht="15.75" customHeight="1" x14ac:dyDescent="0.25">
      <c r="L219" s="107"/>
    </row>
    <row r="220" spans="12:12" ht="15.75" customHeight="1" x14ac:dyDescent="0.25">
      <c r="L220" s="107"/>
    </row>
    <row r="221" spans="12:12" ht="15.75" customHeight="1" x14ac:dyDescent="0.25">
      <c r="L221" s="107"/>
    </row>
    <row r="222" spans="12:12" ht="15.75" customHeight="1" x14ac:dyDescent="0.25">
      <c r="L222" s="107"/>
    </row>
    <row r="223" spans="12:12" ht="15.75" customHeight="1" x14ac:dyDescent="0.25">
      <c r="L223" s="107"/>
    </row>
    <row r="224" spans="12:12" ht="15.75" customHeight="1" x14ac:dyDescent="0.25">
      <c r="L224" s="107"/>
    </row>
    <row r="225" spans="12:12" ht="15.75" customHeight="1" x14ac:dyDescent="0.25">
      <c r="L225" s="107"/>
    </row>
    <row r="226" spans="12:12" ht="15.75" customHeight="1" x14ac:dyDescent="0.25">
      <c r="L226" s="107"/>
    </row>
    <row r="227" spans="12:12" ht="15.75" customHeight="1" x14ac:dyDescent="0.25">
      <c r="L227" s="107"/>
    </row>
    <row r="228" spans="12:12" ht="15.75" customHeight="1" x14ac:dyDescent="0.25">
      <c r="L228" s="107"/>
    </row>
    <row r="229" spans="12:12" ht="15.75" customHeight="1" x14ac:dyDescent="0.25">
      <c r="L229" s="107"/>
    </row>
    <row r="230" spans="12:12" ht="15.75" customHeight="1" x14ac:dyDescent="0.25">
      <c r="L230" s="107"/>
    </row>
    <row r="231" spans="12:12" ht="15.75" customHeight="1" x14ac:dyDescent="0.25">
      <c r="L231" s="107"/>
    </row>
    <row r="232" spans="12:12" ht="15.75" customHeight="1" x14ac:dyDescent="0.25">
      <c r="L232" s="107"/>
    </row>
    <row r="233" spans="12:12" ht="15.75" customHeight="1" x14ac:dyDescent="0.25">
      <c r="L233" s="107"/>
    </row>
    <row r="234" spans="12:12" ht="15.75" customHeight="1" x14ac:dyDescent="0.25">
      <c r="L234" s="107"/>
    </row>
    <row r="235" spans="12:12" ht="15.75" customHeight="1" x14ac:dyDescent="0.25">
      <c r="L235" s="107"/>
    </row>
    <row r="236" spans="12:12" ht="15.75" customHeight="1" x14ac:dyDescent="0.25">
      <c r="L236" s="107"/>
    </row>
    <row r="237" spans="12:12" ht="15.75" customHeight="1" x14ac:dyDescent="0.25">
      <c r="L237" s="107"/>
    </row>
    <row r="238" spans="12:12" ht="15.75" customHeight="1" x14ac:dyDescent="0.25">
      <c r="L238" s="107"/>
    </row>
    <row r="239" spans="12:12" ht="15.75" customHeight="1" x14ac:dyDescent="0.25">
      <c r="L239" s="107"/>
    </row>
    <row r="240" spans="12:12" ht="15.75" customHeight="1" x14ac:dyDescent="0.25">
      <c r="L240" s="107"/>
    </row>
    <row r="241" spans="12:12" ht="15.75" customHeight="1" x14ac:dyDescent="0.25">
      <c r="L241" s="107"/>
    </row>
    <row r="242" spans="12:12" ht="15.75" customHeight="1" x14ac:dyDescent="0.25">
      <c r="L242" s="107"/>
    </row>
    <row r="243" spans="12:12" ht="15.75" customHeight="1" x14ac:dyDescent="0.25">
      <c r="L243" s="107"/>
    </row>
    <row r="244" spans="12:12" ht="15.75" customHeight="1" x14ac:dyDescent="0.25">
      <c r="L244" s="107"/>
    </row>
    <row r="245" spans="12:12" ht="15.75" customHeight="1" x14ac:dyDescent="0.25">
      <c r="L245" s="107"/>
    </row>
    <row r="246" spans="12:12" ht="15.75" customHeight="1" x14ac:dyDescent="0.25">
      <c r="L246" s="107"/>
    </row>
    <row r="247" spans="12:12" ht="15.75" customHeight="1" x14ac:dyDescent="0.25">
      <c r="L247" s="107"/>
    </row>
    <row r="248" spans="12:12" ht="15.75" customHeight="1" x14ac:dyDescent="0.25">
      <c r="L248" s="107"/>
    </row>
    <row r="249" spans="12:12" ht="15.75" customHeight="1" x14ac:dyDescent="0.25">
      <c r="L249" s="107"/>
    </row>
    <row r="250" spans="12:12" ht="15.75" customHeight="1" x14ac:dyDescent="0.25">
      <c r="L250" s="107"/>
    </row>
    <row r="251" spans="12:12" ht="15.75" customHeight="1" x14ac:dyDescent="0.25">
      <c r="L251" s="107"/>
    </row>
    <row r="252" spans="12:12" ht="15.75" customHeight="1" x14ac:dyDescent="0.25">
      <c r="L252" s="107"/>
    </row>
    <row r="253" spans="12:12" ht="15.75" customHeight="1" x14ac:dyDescent="0.25">
      <c r="L253" s="107"/>
    </row>
    <row r="254" spans="12:12" ht="15.75" customHeight="1" x14ac:dyDescent="0.25">
      <c r="L254" s="107"/>
    </row>
    <row r="255" spans="12:12" ht="15.75" customHeight="1" x14ac:dyDescent="0.25">
      <c r="L255" s="107"/>
    </row>
    <row r="256" spans="12:12" ht="15.75" customHeight="1" x14ac:dyDescent="0.25">
      <c r="L256" s="107"/>
    </row>
    <row r="257" spans="12:12" ht="15.75" customHeight="1" x14ac:dyDescent="0.25">
      <c r="L257" s="107"/>
    </row>
    <row r="258" spans="12:12" ht="15.75" customHeight="1" x14ac:dyDescent="0.25">
      <c r="L258" s="107"/>
    </row>
    <row r="259" spans="12:12" ht="15.75" customHeight="1" x14ac:dyDescent="0.25">
      <c r="L259" s="107"/>
    </row>
    <row r="260" spans="12:12" ht="15.75" customHeight="1" x14ac:dyDescent="0.25">
      <c r="L260" s="107"/>
    </row>
    <row r="261" spans="12:12" ht="15.75" customHeight="1" x14ac:dyDescent="0.25">
      <c r="L261" s="107"/>
    </row>
    <row r="262" spans="12:12" ht="15.75" customHeight="1" x14ac:dyDescent="0.25">
      <c r="L262" s="107"/>
    </row>
    <row r="263" spans="12:12" ht="15.75" customHeight="1" x14ac:dyDescent="0.25">
      <c r="L263" s="107"/>
    </row>
    <row r="264" spans="12:12" ht="15.75" customHeight="1" x14ac:dyDescent="0.25">
      <c r="L264" s="107"/>
    </row>
    <row r="265" spans="12:12" ht="15.75" customHeight="1" x14ac:dyDescent="0.25">
      <c r="L265" s="107"/>
    </row>
    <row r="266" spans="12:12" ht="15.75" customHeight="1" x14ac:dyDescent="0.25">
      <c r="L266" s="107"/>
    </row>
    <row r="267" spans="12:12" ht="15.75" customHeight="1" x14ac:dyDescent="0.25">
      <c r="L267" s="107"/>
    </row>
    <row r="268" spans="12:12" ht="15.75" customHeight="1" x14ac:dyDescent="0.25">
      <c r="L268" s="107"/>
    </row>
    <row r="269" spans="12:12" ht="15.75" customHeight="1" x14ac:dyDescent="0.25">
      <c r="L269" s="107"/>
    </row>
    <row r="270" spans="12:12" ht="15.75" customHeight="1" x14ac:dyDescent="0.25">
      <c r="L270" s="107"/>
    </row>
    <row r="271" spans="12:12" ht="15.75" customHeight="1" x14ac:dyDescent="0.25">
      <c r="L271" s="107"/>
    </row>
    <row r="272" spans="12:12" ht="15.75" customHeight="1" x14ac:dyDescent="0.25">
      <c r="L272" s="107"/>
    </row>
    <row r="273" spans="12:12" ht="15.75" customHeight="1" x14ac:dyDescent="0.25">
      <c r="L273" s="107"/>
    </row>
    <row r="274" spans="12:12" ht="15.75" customHeight="1" x14ac:dyDescent="0.25">
      <c r="L274" s="107"/>
    </row>
    <row r="275" spans="12:12" ht="15.75" customHeight="1" x14ac:dyDescent="0.25">
      <c r="L275" s="107"/>
    </row>
    <row r="276" spans="12:12" ht="15.75" customHeight="1" x14ac:dyDescent="0.25">
      <c r="L276" s="107"/>
    </row>
    <row r="277" spans="12:12" ht="15.75" customHeight="1" x14ac:dyDescent="0.25">
      <c r="L277" s="107"/>
    </row>
    <row r="278" spans="12:12" ht="15.75" customHeight="1" x14ac:dyDescent="0.25">
      <c r="L278" s="107"/>
    </row>
    <row r="279" spans="12:12" ht="15.75" customHeight="1" x14ac:dyDescent="0.25">
      <c r="L279" s="107"/>
    </row>
    <row r="280" spans="12:12" ht="15.75" customHeight="1" x14ac:dyDescent="0.25">
      <c r="L280" s="107"/>
    </row>
    <row r="281" spans="12:12" ht="15.75" customHeight="1" x14ac:dyDescent="0.25">
      <c r="L281" s="107"/>
    </row>
    <row r="282" spans="12:12" ht="15.75" customHeight="1" x14ac:dyDescent="0.25">
      <c r="L282" s="107"/>
    </row>
    <row r="283" spans="12:12" ht="15.75" customHeight="1" x14ac:dyDescent="0.25">
      <c r="L283" s="107"/>
    </row>
    <row r="284" spans="12:12" ht="15.75" customHeight="1" x14ac:dyDescent="0.25">
      <c r="L284" s="107"/>
    </row>
    <row r="285" spans="12:12" ht="15.75" customHeight="1" x14ac:dyDescent="0.25">
      <c r="L285" s="107"/>
    </row>
    <row r="286" spans="12:12" ht="15.75" customHeight="1" x14ac:dyDescent="0.25">
      <c r="L286" s="107"/>
    </row>
    <row r="287" spans="12:12" ht="15.75" customHeight="1" x14ac:dyDescent="0.25">
      <c r="L287" s="107"/>
    </row>
    <row r="288" spans="12:12" ht="15.75" customHeight="1" x14ac:dyDescent="0.25">
      <c r="L288" s="107"/>
    </row>
    <row r="289" spans="12:12" ht="15.75" customHeight="1" x14ac:dyDescent="0.25">
      <c r="L289" s="107"/>
    </row>
    <row r="290" spans="12:12" ht="15.75" customHeight="1" x14ac:dyDescent="0.25">
      <c r="L290" s="107"/>
    </row>
    <row r="291" spans="12:12" ht="15.75" customHeight="1" x14ac:dyDescent="0.25">
      <c r="L291" s="107"/>
    </row>
    <row r="292" spans="12:12" ht="15.75" customHeight="1" x14ac:dyDescent="0.25">
      <c r="L292" s="107"/>
    </row>
    <row r="293" spans="12:12" ht="15.75" customHeight="1" x14ac:dyDescent="0.25">
      <c r="L293" s="107"/>
    </row>
    <row r="294" spans="12:12" ht="15.75" customHeight="1" x14ac:dyDescent="0.25">
      <c r="L294" s="107"/>
    </row>
    <row r="295" spans="12:12" ht="15.75" customHeight="1" x14ac:dyDescent="0.25">
      <c r="L295" s="107"/>
    </row>
    <row r="296" spans="12:12" ht="15.75" customHeight="1" x14ac:dyDescent="0.25">
      <c r="L296" s="107"/>
    </row>
    <row r="297" spans="12:12" ht="15.75" customHeight="1" x14ac:dyDescent="0.25">
      <c r="L297" s="107"/>
    </row>
    <row r="298" spans="12:12" ht="15.75" customHeight="1" x14ac:dyDescent="0.25">
      <c r="L298" s="107"/>
    </row>
    <row r="299" spans="12:12" ht="15.75" customHeight="1" x14ac:dyDescent="0.25">
      <c r="L299" s="107"/>
    </row>
    <row r="300" spans="12:12" ht="15.75" customHeight="1" x14ac:dyDescent="0.25">
      <c r="L300" s="107"/>
    </row>
    <row r="301" spans="12:12" ht="15.75" customHeight="1" x14ac:dyDescent="0.25">
      <c r="L301" s="107"/>
    </row>
    <row r="302" spans="12:12" ht="15.75" customHeight="1" x14ac:dyDescent="0.25">
      <c r="L302" s="107"/>
    </row>
    <row r="303" spans="12:12" ht="15.75" customHeight="1" x14ac:dyDescent="0.25">
      <c r="L303" s="107"/>
    </row>
    <row r="304" spans="12:12" ht="15.75" customHeight="1" x14ac:dyDescent="0.25">
      <c r="L304" s="107"/>
    </row>
    <row r="305" spans="12:12" ht="15.75" customHeight="1" x14ac:dyDescent="0.25">
      <c r="L305" s="107"/>
    </row>
    <row r="306" spans="12:12" ht="15.75" customHeight="1" x14ac:dyDescent="0.25">
      <c r="L306" s="107"/>
    </row>
    <row r="307" spans="12:12" ht="15.75" customHeight="1" x14ac:dyDescent="0.25">
      <c r="L307" s="107"/>
    </row>
    <row r="308" spans="12:12" ht="15.75" customHeight="1" x14ac:dyDescent="0.25">
      <c r="L308" s="107"/>
    </row>
    <row r="309" spans="12:12" ht="15.75" customHeight="1" x14ac:dyDescent="0.25">
      <c r="L309" s="107"/>
    </row>
    <row r="310" spans="12:12" ht="15.75" customHeight="1" x14ac:dyDescent="0.25">
      <c r="L310" s="107"/>
    </row>
    <row r="311" spans="12:12" ht="15.75" customHeight="1" x14ac:dyDescent="0.25">
      <c r="L311" s="107"/>
    </row>
    <row r="312" spans="12:12" ht="15.75" customHeight="1" x14ac:dyDescent="0.25">
      <c r="L312" s="107"/>
    </row>
    <row r="313" spans="12:12" ht="15.75" customHeight="1" x14ac:dyDescent="0.25">
      <c r="L313" s="107"/>
    </row>
    <row r="314" spans="12:12" ht="15.75" customHeight="1" x14ac:dyDescent="0.25">
      <c r="L314" s="107"/>
    </row>
    <row r="315" spans="12:12" ht="15.75" customHeight="1" x14ac:dyDescent="0.25">
      <c r="L315" s="107"/>
    </row>
    <row r="316" spans="12:12" ht="15.75" customHeight="1" x14ac:dyDescent="0.25">
      <c r="L316" s="107"/>
    </row>
    <row r="317" spans="12:12" ht="15.75" customHeight="1" x14ac:dyDescent="0.25">
      <c r="L317" s="107"/>
    </row>
    <row r="318" spans="12:12" ht="15.75" customHeight="1" x14ac:dyDescent="0.25">
      <c r="L318" s="107"/>
    </row>
    <row r="319" spans="12:12" ht="15.75" customHeight="1" x14ac:dyDescent="0.25">
      <c r="L319" s="107"/>
    </row>
    <row r="320" spans="12:12" ht="15.75" customHeight="1" x14ac:dyDescent="0.25">
      <c r="L320" s="107"/>
    </row>
    <row r="321" spans="12:12" ht="15.75" customHeight="1" x14ac:dyDescent="0.25">
      <c r="L321" s="107"/>
    </row>
    <row r="322" spans="12:12" ht="15.75" customHeight="1" x14ac:dyDescent="0.25">
      <c r="L322" s="107"/>
    </row>
    <row r="323" spans="12:12" ht="15.75" customHeight="1" x14ac:dyDescent="0.25">
      <c r="L323" s="107"/>
    </row>
    <row r="324" spans="12:12" ht="15.75" customHeight="1" x14ac:dyDescent="0.25">
      <c r="L324" s="107"/>
    </row>
    <row r="325" spans="12:12" ht="15.75" customHeight="1" x14ac:dyDescent="0.25">
      <c r="L325" s="107"/>
    </row>
    <row r="326" spans="12:12" ht="15.75" customHeight="1" x14ac:dyDescent="0.25">
      <c r="L326" s="107"/>
    </row>
    <row r="327" spans="12:12" ht="15.75" customHeight="1" x14ac:dyDescent="0.25">
      <c r="L327" s="107"/>
    </row>
    <row r="328" spans="12:12" ht="15.75" customHeight="1" x14ac:dyDescent="0.25">
      <c r="L328" s="107"/>
    </row>
    <row r="329" spans="12:12" ht="15.75" customHeight="1" x14ac:dyDescent="0.25">
      <c r="L329" s="107"/>
    </row>
    <row r="330" spans="12:12" ht="15.75" customHeight="1" x14ac:dyDescent="0.25">
      <c r="L330" s="107"/>
    </row>
    <row r="331" spans="12:12" ht="15.75" customHeight="1" x14ac:dyDescent="0.25">
      <c r="L331" s="107"/>
    </row>
    <row r="332" spans="12:12" ht="15.75" customHeight="1" x14ac:dyDescent="0.25">
      <c r="L332" s="107"/>
    </row>
    <row r="333" spans="12:12" ht="15.75" customHeight="1" x14ac:dyDescent="0.25">
      <c r="L333" s="107"/>
    </row>
    <row r="334" spans="12:12" ht="15.75" customHeight="1" x14ac:dyDescent="0.25">
      <c r="L334" s="107"/>
    </row>
    <row r="335" spans="12:12" ht="15.75" customHeight="1" x14ac:dyDescent="0.25">
      <c r="L335" s="107"/>
    </row>
    <row r="336" spans="12:12" ht="15.75" customHeight="1" x14ac:dyDescent="0.25">
      <c r="L336" s="107"/>
    </row>
    <row r="337" spans="12:12" ht="15.75" customHeight="1" x14ac:dyDescent="0.25">
      <c r="L337" s="107"/>
    </row>
    <row r="338" spans="12:12" ht="15.75" customHeight="1" x14ac:dyDescent="0.25">
      <c r="L338" s="107"/>
    </row>
    <row r="339" spans="12:12" ht="15.75" customHeight="1" x14ac:dyDescent="0.25">
      <c r="L339" s="107"/>
    </row>
    <row r="340" spans="12:12" ht="15.75" customHeight="1" x14ac:dyDescent="0.25">
      <c r="L340" s="107"/>
    </row>
    <row r="341" spans="12:12" ht="15.75" customHeight="1" x14ac:dyDescent="0.25">
      <c r="L341" s="107"/>
    </row>
    <row r="342" spans="12:12" ht="15.75" customHeight="1" x14ac:dyDescent="0.25">
      <c r="L342" s="107"/>
    </row>
    <row r="343" spans="12:12" ht="15.75" customHeight="1" x14ac:dyDescent="0.25">
      <c r="L343" s="107"/>
    </row>
    <row r="344" spans="12:12" ht="15.75" customHeight="1" x14ac:dyDescent="0.25">
      <c r="L344" s="107"/>
    </row>
    <row r="345" spans="12:12" ht="15.75" customHeight="1" x14ac:dyDescent="0.25">
      <c r="L345" s="107"/>
    </row>
    <row r="346" spans="12:12" ht="15.75" customHeight="1" x14ac:dyDescent="0.25">
      <c r="L346" s="107"/>
    </row>
    <row r="347" spans="12:12" ht="15.75" customHeight="1" x14ac:dyDescent="0.25">
      <c r="L347" s="107"/>
    </row>
    <row r="348" spans="12:12" ht="15.75" customHeight="1" x14ac:dyDescent="0.25">
      <c r="L348" s="107"/>
    </row>
    <row r="349" spans="12:12" ht="15.75" customHeight="1" x14ac:dyDescent="0.25">
      <c r="L349" s="107"/>
    </row>
    <row r="350" spans="12:12" ht="15.75" customHeight="1" x14ac:dyDescent="0.25">
      <c r="L350" s="107"/>
    </row>
    <row r="351" spans="12:12" ht="15.75" customHeight="1" x14ac:dyDescent="0.25">
      <c r="L351" s="107"/>
    </row>
    <row r="352" spans="12:12" ht="15.75" customHeight="1" x14ac:dyDescent="0.25">
      <c r="L352" s="107"/>
    </row>
    <row r="353" spans="12:12" ht="15.75" customHeight="1" x14ac:dyDescent="0.25">
      <c r="L353" s="107"/>
    </row>
    <row r="354" spans="12:12" ht="15.75" customHeight="1" x14ac:dyDescent="0.25">
      <c r="L354" s="107"/>
    </row>
    <row r="355" spans="12:12" ht="15.75" customHeight="1" x14ac:dyDescent="0.25">
      <c r="L355" s="107"/>
    </row>
    <row r="356" spans="12:12" ht="15.75" customHeight="1" x14ac:dyDescent="0.25">
      <c r="L356" s="107"/>
    </row>
    <row r="357" spans="12:12" ht="15.75" customHeight="1" x14ac:dyDescent="0.25">
      <c r="L357" s="107"/>
    </row>
    <row r="358" spans="12:12" ht="15.75" customHeight="1" x14ac:dyDescent="0.25">
      <c r="L358" s="107"/>
    </row>
    <row r="359" spans="12:12" ht="15.75" customHeight="1" x14ac:dyDescent="0.25">
      <c r="L359" s="107"/>
    </row>
    <row r="360" spans="12:12" ht="15.75" customHeight="1" x14ac:dyDescent="0.25">
      <c r="L360" s="107"/>
    </row>
    <row r="361" spans="12:12" ht="15.75" customHeight="1" x14ac:dyDescent="0.25">
      <c r="L361" s="107"/>
    </row>
    <row r="362" spans="12:12" ht="15.75" customHeight="1" x14ac:dyDescent="0.25">
      <c r="L362" s="107"/>
    </row>
    <row r="363" spans="12:12" ht="15.75" customHeight="1" x14ac:dyDescent="0.25">
      <c r="L363" s="107"/>
    </row>
    <row r="364" spans="12:12" ht="15.75" customHeight="1" x14ac:dyDescent="0.25">
      <c r="L364" s="107"/>
    </row>
    <row r="365" spans="12:12" ht="15.75" customHeight="1" x14ac:dyDescent="0.25">
      <c r="L365" s="107"/>
    </row>
    <row r="366" spans="12:12" ht="15.75" customHeight="1" x14ac:dyDescent="0.25">
      <c r="L366" s="107"/>
    </row>
    <row r="367" spans="12:12" ht="15.75" customHeight="1" x14ac:dyDescent="0.25">
      <c r="L367" s="107"/>
    </row>
    <row r="368" spans="12:12" ht="15.75" customHeight="1" x14ac:dyDescent="0.25">
      <c r="L368" s="107"/>
    </row>
    <row r="369" spans="12:12" ht="15.75" customHeight="1" x14ac:dyDescent="0.25">
      <c r="L369" s="107"/>
    </row>
    <row r="370" spans="12:12" ht="15.75" customHeight="1" x14ac:dyDescent="0.25">
      <c r="L370" s="107"/>
    </row>
    <row r="371" spans="12:12" ht="15.75" customHeight="1" x14ac:dyDescent="0.25">
      <c r="L371" s="107"/>
    </row>
    <row r="372" spans="12:12" ht="15.75" customHeight="1" x14ac:dyDescent="0.25">
      <c r="L372" s="107"/>
    </row>
    <row r="373" spans="12:12" ht="15.75" customHeight="1" x14ac:dyDescent="0.25">
      <c r="L373" s="107"/>
    </row>
    <row r="374" spans="12:12" ht="15.75" customHeight="1" x14ac:dyDescent="0.25">
      <c r="L374" s="107"/>
    </row>
    <row r="375" spans="12:12" ht="15.75" customHeight="1" x14ac:dyDescent="0.25">
      <c r="L375" s="107"/>
    </row>
    <row r="376" spans="12:12" ht="15.75" customHeight="1" x14ac:dyDescent="0.25">
      <c r="L376" s="107"/>
    </row>
    <row r="377" spans="12:12" ht="15.75" customHeight="1" x14ac:dyDescent="0.25">
      <c r="L377" s="107"/>
    </row>
    <row r="378" spans="12:12" ht="15.75" customHeight="1" x14ac:dyDescent="0.25">
      <c r="L378" s="107"/>
    </row>
    <row r="379" spans="12:12" ht="15.75" customHeight="1" x14ac:dyDescent="0.25">
      <c r="L379" s="107"/>
    </row>
    <row r="380" spans="12:12" ht="15.75" customHeight="1" x14ac:dyDescent="0.25">
      <c r="L380" s="107"/>
    </row>
    <row r="381" spans="12:12" ht="15.75" customHeight="1" x14ac:dyDescent="0.25">
      <c r="L381" s="107"/>
    </row>
    <row r="382" spans="12:12" ht="15.75" customHeight="1" x14ac:dyDescent="0.25">
      <c r="L382" s="107"/>
    </row>
    <row r="383" spans="12:12" ht="15.75" customHeight="1" x14ac:dyDescent="0.25">
      <c r="L383" s="107"/>
    </row>
    <row r="384" spans="12:12" ht="15.75" customHeight="1" x14ac:dyDescent="0.25">
      <c r="L384" s="107"/>
    </row>
    <row r="385" spans="12:12" ht="15.75" customHeight="1" x14ac:dyDescent="0.25">
      <c r="L385" s="107"/>
    </row>
    <row r="386" spans="12:12" ht="15.75" customHeight="1" x14ac:dyDescent="0.25">
      <c r="L386" s="107"/>
    </row>
    <row r="387" spans="12:12" ht="15.75" customHeight="1" x14ac:dyDescent="0.25">
      <c r="L387" s="107"/>
    </row>
    <row r="388" spans="12:12" ht="15.75" customHeight="1" x14ac:dyDescent="0.25">
      <c r="L388" s="107"/>
    </row>
    <row r="389" spans="12:12" ht="15.75" customHeight="1" x14ac:dyDescent="0.25">
      <c r="L389" s="107"/>
    </row>
    <row r="390" spans="12:12" ht="15.75" customHeight="1" x14ac:dyDescent="0.25">
      <c r="L390" s="107"/>
    </row>
    <row r="391" spans="12:12" ht="15.75" customHeight="1" x14ac:dyDescent="0.25">
      <c r="L391" s="107"/>
    </row>
    <row r="392" spans="12:12" ht="15.75" customHeight="1" x14ac:dyDescent="0.25">
      <c r="L392" s="107"/>
    </row>
    <row r="393" spans="12:12" ht="15.75" customHeight="1" x14ac:dyDescent="0.25">
      <c r="L393" s="107"/>
    </row>
    <row r="394" spans="12:12" ht="15.75" customHeight="1" x14ac:dyDescent="0.25">
      <c r="L394" s="107"/>
    </row>
    <row r="395" spans="12:12" ht="15.75" customHeight="1" x14ac:dyDescent="0.25">
      <c r="L395" s="107"/>
    </row>
    <row r="396" spans="12:12" ht="15.75" customHeight="1" x14ac:dyDescent="0.25">
      <c r="L396" s="107"/>
    </row>
    <row r="397" spans="12:12" ht="15.75" customHeight="1" x14ac:dyDescent="0.25">
      <c r="L397" s="107"/>
    </row>
    <row r="398" spans="12:12" ht="15.75" customHeight="1" x14ac:dyDescent="0.25">
      <c r="L398" s="107"/>
    </row>
    <row r="399" spans="12:12" ht="15.75" customHeight="1" x14ac:dyDescent="0.25">
      <c r="L399" s="107"/>
    </row>
    <row r="400" spans="12:12" ht="15.75" customHeight="1" x14ac:dyDescent="0.25">
      <c r="L400" s="107"/>
    </row>
    <row r="401" spans="12:12" ht="15.75" customHeight="1" x14ac:dyDescent="0.25">
      <c r="L401" s="107"/>
    </row>
    <row r="402" spans="12:12" ht="15.75" customHeight="1" x14ac:dyDescent="0.25">
      <c r="L402" s="107"/>
    </row>
    <row r="403" spans="12:12" ht="15.75" customHeight="1" x14ac:dyDescent="0.25">
      <c r="L403" s="107"/>
    </row>
    <row r="404" spans="12:12" ht="15.75" customHeight="1" x14ac:dyDescent="0.25">
      <c r="L404" s="107"/>
    </row>
    <row r="405" spans="12:12" ht="15.75" customHeight="1" x14ac:dyDescent="0.25">
      <c r="L405" s="107"/>
    </row>
    <row r="406" spans="12:12" ht="15.75" customHeight="1" x14ac:dyDescent="0.25">
      <c r="L406" s="107"/>
    </row>
    <row r="407" spans="12:12" ht="15.75" customHeight="1" x14ac:dyDescent="0.25">
      <c r="L407" s="107"/>
    </row>
    <row r="408" spans="12:12" ht="15.75" customHeight="1" x14ac:dyDescent="0.25">
      <c r="L408" s="107"/>
    </row>
    <row r="409" spans="12:12" ht="15.75" customHeight="1" x14ac:dyDescent="0.25">
      <c r="L409" s="107"/>
    </row>
    <row r="410" spans="12:12" ht="15.75" customHeight="1" x14ac:dyDescent="0.25">
      <c r="L410" s="107"/>
    </row>
    <row r="411" spans="12:12" ht="15.75" customHeight="1" x14ac:dyDescent="0.25">
      <c r="L411" s="107"/>
    </row>
    <row r="412" spans="12:12" ht="15.75" customHeight="1" x14ac:dyDescent="0.25">
      <c r="L412" s="107"/>
    </row>
    <row r="413" spans="12:12" ht="15.75" customHeight="1" x14ac:dyDescent="0.25">
      <c r="L413" s="107"/>
    </row>
    <row r="414" spans="12:12" ht="15.75" customHeight="1" x14ac:dyDescent="0.25">
      <c r="L414" s="107"/>
    </row>
    <row r="415" spans="12:12" ht="15.75" customHeight="1" x14ac:dyDescent="0.25">
      <c r="L415" s="107"/>
    </row>
    <row r="416" spans="12:12" ht="15.75" customHeight="1" x14ac:dyDescent="0.25">
      <c r="L416" s="107"/>
    </row>
    <row r="417" spans="12:12" ht="15.75" customHeight="1" x14ac:dyDescent="0.25">
      <c r="L417" s="107"/>
    </row>
    <row r="418" spans="12:12" ht="15.75" customHeight="1" x14ac:dyDescent="0.25">
      <c r="L418" s="107"/>
    </row>
    <row r="419" spans="12:12" ht="15.75" customHeight="1" x14ac:dyDescent="0.25">
      <c r="L419" s="107"/>
    </row>
    <row r="420" spans="12:12" ht="15.75" customHeight="1" x14ac:dyDescent="0.25">
      <c r="L420" s="107"/>
    </row>
    <row r="421" spans="12:12" ht="15.75" customHeight="1" x14ac:dyDescent="0.25">
      <c r="L421" s="107"/>
    </row>
    <row r="422" spans="12:12" ht="15.75" customHeight="1" x14ac:dyDescent="0.25">
      <c r="L422" s="107"/>
    </row>
    <row r="423" spans="12:12" ht="15.75" customHeight="1" x14ac:dyDescent="0.25">
      <c r="L423" s="107"/>
    </row>
    <row r="424" spans="12:12" ht="15.75" customHeight="1" x14ac:dyDescent="0.25">
      <c r="L424" s="107"/>
    </row>
    <row r="425" spans="12:12" ht="15.75" customHeight="1" x14ac:dyDescent="0.25">
      <c r="L425" s="107"/>
    </row>
    <row r="426" spans="12:12" ht="15.75" customHeight="1" x14ac:dyDescent="0.25">
      <c r="L426" s="107"/>
    </row>
    <row r="427" spans="12:12" ht="15.75" customHeight="1" x14ac:dyDescent="0.25">
      <c r="L427" s="107"/>
    </row>
    <row r="428" spans="12:12" ht="15.75" customHeight="1" x14ac:dyDescent="0.25">
      <c r="L428" s="107"/>
    </row>
    <row r="429" spans="12:12" ht="15.75" customHeight="1" x14ac:dyDescent="0.25">
      <c r="L429" s="107"/>
    </row>
    <row r="430" spans="12:12" ht="15.75" customHeight="1" x14ac:dyDescent="0.25">
      <c r="L430" s="107"/>
    </row>
    <row r="431" spans="12:12" ht="15.75" customHeight="1" x14ac:dyDescent="0.25">
      <c r="L431" s="107"/>
    </row>
    <row r="432" spans="12:12" ht="15.75" customHeight="1" x14ac:dyDescent="0.25">
      <c r="L432" s="107"/>
    </row>
    <row r="433" spans="12:12" ht="15.75" customHeight="1" x14ac:dyDescent="0.25">
      <c r="L433" s="107"/>
    </row>
    <row r="434" spans="12:12" ht="15.75" customHeight="1" x14ac:dyDescent="0.25">
      <c r="L434" s="107"/>
    </row>
    <row r="435" spans="12:12" ht="15.75" customHeight="1" x14ac:dyDescent="0.25">
      <c r="L435" s="107"/>
    </row>
    <row r="436" spans="12:12" ht="15.75" customHeight="1" x14ac:dyDescent="0.25">
      <c r="L436" s="107"/>
    </row>
    <row r="437" spans="12:12" ht="15.75" customHeight="1" x14ac:dyDescent="0.25">
      <c r="L437" s="107"/>
    </row>
    <row r="438" spans="12:12" ht="15.75" customHeight="1" x14ac:dyDescent="0.25">
      <c r="L438" s="107"/>
    </row>
    <row r="439" spans="12:12" ht="15.75" customHeight="1" x14ac:dyDescent="0.25">
      <c r="L439" s="107"/>
    </row>
    <row r="440" spans="12:12" ht="15.75" customHeight="1" x14ac:dyDescent="0.25">
      <c r="L440" s="107"/>
    </row>
    <row r="441" spans="12:12" ht="15.75" customHeight="1" x14ac:dyDescent="0.25">
      <c r="L441" s="107"/>
    </row>
    <row r="442" spans="12:12" ht="15.75" customHeight="1" x14ac:dyDescent="0.25">
      <c r="L442" s="107"/>
    </row>
    <row r="443" spans="12:12" ht="15.75" customHeight="1" x14ac:dyDescent="0.25">
      <c r="L443" s="107"/>
    </row>
    <row r="444" spans="12:12" ht="15.75" customHeight="1" x14ac:dyDescent="0.25">
      <c r="L444" s="107"/>
    </row>
    <row r="445" spans="12:12" ht="15.75" customHeight="1" x14ac:dyDescent="0.25">
      <c r="L445" s="107"/>
    </row>
    <row r="446" spans="12:12" ht="15.75" customHeight="1" x14ac:dyDescent="0.25">
      <c r="L446" s="107"/>
    </row>
    <row r="447" spans="12:12" ht="15.75" customHeight="1" x14ac:dyDescent="0.25">
      <c r="L447" s="107"/>
    </row>
    <row r="448" spans="12:12" ht="15.75" customHeight="1" x14ac:dyDescent="0.25">
      <c r="L448" s="107"/>
    </row>
    <row r="449" spans="12:12" ht="15.75" customHeight="1" x14ac:dyDescent="0.25">
      <c r="L449" s="107"/>
    </row>
    <row r="450" spans="12:12" ht="15.75" customHeight="1" x14ac:dyDescent="0.25">
      <c r="L450" s="107"/>
    </row>
    <row r="451" spans="12:12" ht="15.75" customHeight="1" x14ac:dyDescent="0.25">
      <c r="L451" s="107"/>
    </row>
    <row r="452" spans="12:12" ht="15.75" customHeight="1" x14ac:dyDescent="0.25">
      <c r="L452" s="107"/>
    </row>
    <row r="453" spans="12:12" ht="15.75" customHeight="1" x14ac:dyDescent="0.25">
      <c r="L453" s="107"/>
    </row>
    <row r="454" spans="12:12" ht="15.75" customHeight="1" x14ac:dyDescent="0.25">
      <c r="L454" s="107"/>
    </row>
    <row r="455" spans="12:12" ht="15.75" customHeight="1" x14ac:dyDescent="0.25">
      <c r="L455" s="107"/>
    </row>
    <row r="456" spans="12:12" ht="15.75" customHeight="1" x14ac:dyDescent="0.25">
      <c r="L456" s="107"/>
    </row>
    <row r="457" spans="12:12" ht="15.75" customHeight="1" x14ac:dyDescent="0.25">
      <c r="L457" s="107"/>
    </row>
    <row r="458" spans="12:12" ht="15.75" customHeight="1" x14ac:dyDescent="0.25">
      <c r="L458" s="107"/>
    </row>
    <row r="459" spans="12:12" ht="15.75" customHeight="1" x14ac:dyDescent="0.25">
      <c r="L459" s="107"/>
    </row>
    <row r="460" spans="12:12" ht="15.75" customHeight="1" x14ac:dyDescent="0.25">
      <c r="L460" s="107"/>
    </row>
    <row r="461" spans="12:12" ht="15.75" customHeight="1" x14ac:dyDescent="0.25">
      <c r="L461" s="107"/>
    </row>
    <row r="462" spans="12:12" ht="15.75" customHeight="1" x14ac:dyDescent="0.25">
      <c r="L462" s="107"/>
    </row>
    <row r="463" spans="12:12" ht="15.75" customHeight="1" x14ac:dyDescent="0.25">
      <c r="L463" s="107"/>
    </row>
    <row r="464" spans="12:12" ht="15.75" customHeight="1" x14ac:dyDescent="0.25">
      <c r="L464" s="107"/>
    </row>
    <row r="465" spans="12:12" ht="15.75" customHeight="1" x14ac:dyDescent="0.25">
      <c r="L465" s="107"/>
    </row>
    <row r="466" spans="12:12" ht="15.75" customHeight="1" x14ac:dyDescent="0.25">
      <c r="L466" s="107"/>
    </row>
    <row r="467" spans="12:12" ht="15.75" customHeight="1" x14ac:dyDescent="0.25">
      <c r="L467" s="107"/>
    </row>
    <row r="468" spans="12:12" ht="15.75" customHeight="1" x14ac:dyDescent="0.25">
      <c r="L468" s="107"/>
    </row>
    <row r="469" spans="12:12" ht="15.75" customHeight="1" x14ac:dyDescent="0.25">
      <c r="L469" s="107"/>
    </row>
    <row r="470" spans="12:12" ht="15.75" customHeight="1" x14ac:dyDescent="0.25">
      <c r="L470" s="107"/>
    </row>
    <row r="471" spans="12:12" ht="15.75" customHeight="1" x14ac:dyDescent="0.25">
      <c r="L471" s="107"/>
    </row>
    <row r="472" spans="12:12" ht="15.75" customHeight="1" x14ac:dyDescent="0.25">
      <c r="L472" s="107"/>
    </row>
    <row r="473" spans="12:12" ht="15.75" customHeight="1" x14ac:dyDescent="0.25">
      <c r="L473" s="107"/>
    </row>
    <row r="474" spans="12:12" ht="15.75" customHeight="1" x14ac:dyDescent="0.25">
      <c r="L474" s="107"/>
    </row>
    <row r="475" spans="12:12" ht="15.75" customHeight="1" x14ac:dyDescent="0.25">
      <c r="L475" s="107"/>
    </row>
    <row r="476" spans="12:12" ht="15.75" customHeight="1" x14ac:dyDescent="0.25">
      <c r="L476" s="107"/>
    </row>
    <row r="477" spans="12:12" ht="15.75" customHeight="1" x14ac:dyDescent="0.25">
      <c r="L477" s="107"/>
    </row>
    <row r="478" spans="12:12" ht="15.75" customHeight="1" x14ac:dyDescent="0.25">
      <c r="L478" s="107"/>
    </row>
    <row r="479" spans="12:12" ht="15.75" customHeight="1" x14ac:dyDescent="0.25">
      <c r="L479" s="107"/>
    </row>
    <row r="480" spans="12:12" ht="15.75" customHeight="1" x14ac:dyDescent="0.25">
      <c r="L480" s="107"/>
    </row>
    <row r="481" spans="12:12" ht="15.75" customHeight="1" x14ac:dyDescent="0.25">
      <c r="L481" s="107"/>
    </row>
    <row r="482" spans="12:12" ht="15.75" customHeight="1" x14ac:dyDescent="0.25">
      <c r="L482" s="107"/>
    </row>
    <row r="483" spans="12:12" ht="15.75" customHeight="1" x14ac:dyDescent="0.25">
      <c r="L483" s="107"/>
    </row>
    <row r="484" spans="12:12" ht="15.75" customHeight="1" x14ac:dyDescent="0.25">
      <c r="L484" s="107"/>
    </row>
    <row r="485" spans="12:12" ht="15.75" customHeight="1" x14ac:dyDescent="0.25">
      <c r="L485" s="107"/>
    </row>
    <row r="486" spans="12:12" ht="15.75" customHeight="1" x14ac:dyDescent="0.25">
      <c r="L486" s="107"/>
    </row>
    <row r="487" spans="12:12" ht="15.75" customHeight="1" x14ac:dyDescent="0.25">
      <c r="L487" s="107"/>
    </row>
    <row r="488" spans="12:12" ht="15.75" customHeight="1" x14ac:dyDescent="0.25">
      <c r="L488" s="107"/>
    </row>
    <row r="489" spans="12:12" ht="15.75" customHeight="1" x14ac:dyDescent="0.25">
      <c r="L489" s="107"/>
    </row>
    <row r="490" spans="12:12" ht="15.75" customHeight="1" x14ac:dyDescent="0.25">
      <c r="L490" s="107"/>
    </row>
    <row r="491" spans="12:12" ht="15.75" customHeight="1" x14ac:dyDescent="0.25">
      <c r="L491" s="107"/>
    </row>
    <row r="492" spans="12:12" ht="15.75" customHeight="1" x14ac:dyDescent="0.25">
      <c r="L492" s="107"/>
    </row>
    <row r="493" spans="12:12" ht="15.75" customHeight="1" x14ac:dyDescent="0.25">
      <c r="L493" s="107"/>
    </row>
    <row r="494" spans="12:12" ht="15.75" customHeight="1" x14ac:dyDescent="0.25">
      <c r="L494" s="107"/>
    </row>
    <row r="495" spans="12:12" ht="15.75" customHeight="1" x14ac:dyDescent="0.25">
      <c r="L495" s="107"/>
    </row>
    <row r="496" spans="12:12" ht="15.75" customHeight="1" x14ac:dyDescent="0.25">
      <c r="L496" s="107"/>
    </row>
    <row r="497" spans="12:12" ht="15.75" customHeight="1" x14ac:dyDescent="0.25">
      <c r="L497" s="107"/>
    </row>
    <row r="498" spans="12:12" ht="15.75" customHeight="1" x14ac:dyDescent="0.25">
      <c r="L498" s="107"/>
    </row>
    <row r="499" spans="12:12" ht="15.75" customHeight="1" x14ac:dyDescent="0.25">
      <c r="L499" s="107"/>
    </row>
    <row r="500" spans="12:12" ht="15.75" customHeight="1" x14ac:dyDescent="0.25">
      <c r="L500" s="107"/>
    </row>
    <row r="501" spans="12:12" ht="15.75" customHeight="1" x14ac:dyDescent="0.25">
      <c r="L501" s="107"/>
    </row>
    <row r="502" spans="12:12" ht="15.75" customHeight="1" x14ac:dyDescent="0.25">
      <c r="L502" s="107"/>
    </row>
    <row r="503" spans="12:12" ht="15.75" customHeight="1" x14ac:dyDescent="0.25">
      <c r="L503" s="107"/>
    </row>
    <row r="504" spans="12:12" ht="15.75" customHeight="1" x14ac:dyDescent="0.25">
      <c r="L504" s="107"/>
    </row>
    <row r="505" spans="12:12" ht="15.75" customHeight="1" x14ac:dyDescent="0.25">
      <c r="L505" s="107"/>
    </row>
    <row r="506" spans="12:12" ht="15.75" customHeight="1" x14ac:dyDescent="0.25">
      <c r="L506" s="107"/>
    </row>
    <row r="507" spans="12:12" ht="15.75" customHeight="1" x14ac:dyDescent="0.25">
      <c r="L507" s="107"/>
    </row>
    <row r="508" spans="12:12" ht="15.75" customHeight="1" x14ac:dyDescent="0.25">
      <c r="L508" s="107"/>
    </row>
    <row r="509" spans="12:12" ht="15.75" customHeight="1" x14ac:dyDescent="0.25">
      <c r="L509" s="107"/>
    </row>
    <row r="510" spans="12:12" ht="15.75" customHeight="1" x14ac:dyDescent="0.25">
      <c r="L510" s="107"/>
    </row>
    <row r="511" spans="12:12" ht="15.75" customHeight="1" x14ac:dyDescent="0.25">
      <c r="L511" s="107"/>
    </row>
    <row r="512" spans="12:12" ht="15.75" customHeight="1" x14ac:dyDescent="0.25">
      <c r="L512" s="107"/>
    </row>
    <row r="513" spans="12:12" ht="15.75" customHeight="1" x14ac:dyDescent="0.25">
      <c r="L513" s="107"/>
    </row>
    <row r="514" spans="12:12" ht="15.75" customHeight="1" x14ac:dyDescent="0.25">
      <c r="L514" s="107"/>
    </row>
    <row r="515" spans="12:12" ht="15.75" customHeight="1" x14ac:dyDescent="0.25">
      <c r="L515" s="107"/>
    </row>
    <row r="516" spans="12:12" ht="15.75" customHeight="1" x14ac:dyDescent="0.25">
      <c r="L516" s="107"/>
    </row>
    <row r="517" spans="12:12" ht="15.75" customHeight="1" x14ac:dyDescent="0.25">
      <c r="L517" s="107"/>
    </row>
    <row r="518" spans="12:12" ht="15.75" customHeight="1" x14ac:dyDescent="0.25">
      <c r="L518" s="107"/>
    </row>
    <row r="519" spans="12:12" ht="15.75" customHeight="1" x14ac:dyDescent="0.25">
      <c r="L519" s="107"/>
    </row>
    <row r="520" spans="12:12" ht="15.75" customHeight="1" x14ac:dyDescent="0.25">
      <c r="L520" s="107"/>
    </row>
    <row r="521" spans="12:12" ht="15.75" customHeight="1" x14ac:dyDescent="0.25">
      <c r="L521" s="107"/>
    </row>
    <row r="522" spans="12:12" ht="15.75" customHeight="1" x14ac:dyDescent="0.25">
      <c r="L522" s="107"/>
    </row>
    <row r="523" spans="12:12" ht="15.75" customHeight="1" x14ac:dyDescent="0.25">
      <c r="L523" s="107"/>
    </row>
    <row r="524" spans="12:12" ht="15.75" customHeight="1" x14ac:dyDescent="0.25">
      <c r="L524" s="107"/>
    </row>
    <row r="525" spans="12:12" ht="15.75" customHeight="1" x14ac:dyDescent="0.25">
      <c r="L525" s="107"/>
    </row>
    <row r="526" spans="12:12" ht="15.75" customHeight="1" x14ac:dyDescent="0.25">
      <c r="L526" s="107"/>
    </row>
    <row r="527" spans="12:12" ht="15.75" customHeight="1" x14ac:dyDescent="0.25">
      <c r="L527" s="107"/>
    </row>
    <row r="528" spans="12:12" ht="15.75" customHeight="1" x14ac:dyDescent="0.25">
      <c r="L528" s="107"/>
    </row>
    <row r="529" spans="12:12" ht="15.75" customHeight="1" x14ac:dyDescent="0.25">
      <c r="L529" s="107"/>
    </row>
    <row r="530" spans="12:12" ht="15.75" customHeight="1" x14ac:dyDescent="0.25">
      <c r="L530" s="107"/>
    </row>
    <row r="531" spans="12:12" ht="15.75" customHeight="1" x14ac:dyDescent="0.25">
      <c r="L531" s="107"/>
    </row>
    <row r="532" spans="12:12" ht="15.75" customHeight="1" x14ac:dyDescent="0.25">
      <c r="L532" s="107"/>
    </row>
    <row r="533" spans="12:12" ht="15.75" customHeight="1" x14ac:dyDescent="0.25">
      <c r="L533" s="107"/>
    </row>
    <row r="534" spans="12:12" ht="15.75" customHeight="1" x14ac:dyDescent="0.25">
      <c r="L534" s="107"/>
    </row>
    <row r="535" spans="12:12" ht="15.75" customHeight="1" x14ac:dyDescent="0.25">
      <c r="L535" s="107"/>
    </row>
    <row r="536" spans="12:12" ht="15.75" customHeight="1" x14ac:dyDescent="0.25">
      <c r="L536" s="107"/>
    </row>
    <row r="537" spans="12:12" ht="15.75" customHeight="1" x14ac:dyDescent="0.25">
      <c r="L537" s="107"/>
    </row>
    <row r="538" spans="12:12" ht="15.75" customHeight="1" x14ac:dyDescent="0.25">
      <c r="L538" s="107"/>
    </row>
    <row r="539" spans="12:12" ht="15.75" customHeight="1" x14ac:dyDescent="0.25">
      <c r="L539" s="107"/>
    </row>
    <row r="540" spans="12:12" ht="15.75" customHeight="1" x14ac:dyDescent="0.25">
      <c r="L540" s="107"/>
    </row>
    <row r="541" spans="12:12" ht="15.75" customHeight="1" x14ac:dyDescent="0.25">
      <c r="L541" s="107"/>
    </row>
    <row r="542" spans="12:12" ht="15.75" customHeight="1" x14ac:dyDescent="0.25">
      <c r="L542" s="107"/>
    </row>
    <row r="543" spans="12:12" ht="15.75" customHeight="1" x14ac:dyDescent="0.25">
      <c r="L543" s="107"/>
    </row>
    <row r="544" spans="12:12" ht="15.75" customHeight="1" x14ac:dyDescent="0.25">
      <c r="L544" s="107"/>
    </row>
    <row r="545" spans="12:12" ht="15.75" customHeight="1" x14ac:dyDescent="0.25">
      <c r="L545" s="107"/>
    </row>
    <row r="546" spans="12:12" ht="15.75" customHeight="1" x14ac:dyDescent="0.25">
      <c r="L546" s="107"/>
    </row>
    <row r="547" spans="12:12" ht="15.75" customHeight="1" x14ac:dyDescent="0.25">
      <c r="L547" s="107"/>
    </row>
    <row r="548" spans="12:12" ht="15.75" customHeight="1" x14ac:dyDescent="0.25">
      <c r="L548" s="107"/>
    </row>
    <row r="549" spans="12:12" ht="15.75" customHeight="1" x14ac:dyDescent="0.25">
      <c r="L549" s="107"/>
    </row>
    <row r="550" spans="12:12" ht="15.75" customHeight="1" x14ac:dyDescent="0.25">
      <c r="L550" s="107"/>
    </row>
    <row r="551" spans="12:12" ht="15.75" customHeight="1" x14ac:dyDescent="0.25">
      <c r="L551" s="107"/>
    </row>
    <row r="552" spans="12:12" ht="15.75" customHeight="1" x14ac:dyDescent="0.25">
      <c r="L552" s="107"/>
    </row>
    <row r="553" spans="12:12" ht="15.75" customHeight="1" x14ac:dyDescent="0.25">
      <c r="L553" s="107"/>
    </row>
    <row r="554" spans="12:12" ht="15.75" customHeight="1" x14ac:dyDescent="0.25">
      <c r="L554" s="107"/>
    </row>
    <row r="555" spans="12:12" ht="15.75" customHeight="1" x14ac:dyDescent="0.25">
      <c r="L555" s="107"/>
    </row>
    <row r="556" spans="12:12" ht="15.75" customHeight="1" x14ac:dyDescent="0.25">
      <c r="L556" s="107"/>
    </row>
    <row r="557" spans="12:12" ht="15.75" customHeight="1" x14ac:dyDescent="0.25">
      <c r="L557" s="107"/>
    </row>
    <row r="558" spans="12:12" ht="15.75" customHeight="1" x14ac:dyDescent="0.25">
      <c r="L558" s="107"/>
    </row>
    <row r="559" spans="12:12" ht="15.75" customHeight="1" x14ac:dyDescent="0.25">
      <c r="L559" s="107"/>
    </row>
    <row r="560" spans="12:12" ht="15.75" customHeight="1" x14ac:dyDescent="0.25">
      <c r="L560" s="107"/>
    </row>
    <row r="561" spans="12:12" ht="15.75" customHeight="1" x14ac:dyDescent="0.25">
      <c r="L561" s="107"/>
    </row>
    <row r="562" spans="12:12" ht="15.75" customHeight="1" x14ac:dyDescent="0.25">
      <c r="L562" s="107"/>
    </row>
    <row r="563" spans="12:12" ht="15.75" customHeight="1" x14ac:dyDescent="0.25">
      <c r="L563" s="107"/>
    </row>
    <row r="564" spans="12:12" ht="15.75" customHeight="1" x14ac:dyDescent="0.25">
      <c r="L564" s="107"/>
    </row>
    <row r="565" spans="12:12" ht="15.75" customHeight="1" x14ac:dyDescent="0.25">
      <c r="L565" s="107"/>
    </row>
    <row r="566" spans="12:12" ht="15.75" customHeight="1" x14ac:dyDescent="0.25">
      <c r="L566" s="107"/>
    </row>
    <row r="567" spans="12:12" ht="15.75" customHeight="1" x14ac:dyDescent="0.25">
      <c r="L567" s="107"/>
    </row>
    <row r="568" spans="12:12" ht="15.75" customHeight="1" x14ac:dyDescent="0.25">
      <c r="L568" s="107"/>
    </row>
    <row r="569" spans="12:12" ht="15.75" customHeight="1" x14ac:dyDescent="0.25">
      <c r="L569" s="107"/>
    </row>
    <row r="570" spans="12:12" ht="15.75" customHeight="1" x14ac:dyDescent="0.25">
      <c r="L570" s="107"/>
    </row>
    <row r="571" spans="12:12" ht="15.75" customHeight="1" x14ac:dyDescent="0.25">
      <c r="L571" s="107"/>
    </row>
    <row r="572" spans="12:12" ht="15.75" customHeight="1" x14ac:dyDescent="0.25">
      <c r="L572" s="107"/>
    </row>
    <row r="573" spans="12:12" ht="15.75" customHeight="1" x14ac:dyDescent="0.25">
      <c r="L573" s="107"/>
    </row>
    <row r="574" spans="12:12" ht="15.75" customHeight="1" x14ac:dyDescent="0.25">
      <c r="L574" s="107"/>
    </row>
    <row r="575" spans="12:12" ht="15.75" customHeight="1" x14ac:dyDescent="0.25">
      <c r="L575" s="107"/>
    </row>
    <row r="576" spans="12:12" ht="15.75" customHeight="1" x14ac:dyDescent="0.25">
      <c r="L576" s="107"/>
    </row>
    <row r="577" spans="12:12" ht="15.75" customHeight="1" x14ac:dyDescent="0.25">
      <c r="L577" s="107"/>
    </row>
    <row r="578" spans="12:12" ht="15.75" customHeight="1" x14ac:dyDescent="0.25">
      <c r="L578" s="107"/>
    </row>
    <row r="579" spans="12:12" ht="15.75" customHeight="1" x14ac:dyDescent="0.25">
      <c r="L579" s="107"/>
    </row>
    <row r="580" spans="12:12" ht="15.75" customHeight="1" x14ac:dyDescent="0.25">
      <c r="L580" s="107"/>
    </row>
    <row r="581" spans="12:12" ht="15.75" customHeight="1" x14ac:dyDescent="0.25">
      <c r="L581" s="107"/>
    </row>
    <row r="582" spans="12:12" ht="15.75" customHeight="1" x14ac:dyDescent="0.25">
      <c r="L582" s="107"/>
    </row>
    <row r="583" spans="12:12" ht="15.75" customHeight="1" x14ac:dyDescent="0.25">
      <c r="L583" s="107"/>
    </row>
    <row r="584" spans="12:12" ht="15.75" customHeight="1" x14ac:dyDescent="0.25">
      <c r="L584" s="107"/>
    </row>
    <row r="585" spans="12:12" ht="15.75" customHeight="1" x14ac:dyDescent="0.25">
      <c r="L585" s="107"/>
    </row>
    <row r="586" spans="12:12" ht="15.75" customHeight="1" x14ac:dyDescent="0.25">
      <c r="L586" s="107"/>
    </row>
    <row r="587" spans="12:12" ht="15.75" customHeight="1" x14ac:dyDescent="0.25">
      <c r="L587" s="107"/>
    </row>
    <row r="588" spans="12:12" ht="15.75" customHeight="1" x14ac:dyDescent="0.25">
      <c r="L588" s="107"/>
    </row>
    <row r="589" spans="12:12" ht="15.75" customHeight="1" x14ac:dyDescent="0.25">
      <c r="L589" s="107"/>
    </row>
    <row r="590" spans="12:12" ht="15.75" customHeight="1" x14ac:dyDescent="0.25">
      <c r="L590" s="107"/>
    </row>
    <row r="591" spans="12:12" ht="15.75" customHeight="1" x14ac:dyDescent="0.25">
      <c r="L591" s="107"/>
    </row>
    <row r="592" spans="12:12" ht="15.75" customHeight="1" x14ac:dyDescent="0.25">
      <c r="L592" s="107"/>
    </row>
    <row r="593" spans="12:12" ht="15.75" customHeight="1" x14ac:dyDescent="0.25">
      <c r="L593" s="107"/>
    </row>
    <row r="594" spans="12:12" ht="15.75" customHeight="1" x14ac:dyDescent="0.25">
      <c r="L594" s="107"/>
    </row>
    <row r="595" spans="12:12" ht="15.75" customHeight="1" x14ac:dyDescent="0.25">
      <c r="L595" s="107"/>
    </row>
    <row r="596" spans="12:12" ht="15.75" customHeight="1" x14ac:dyDescent="0.25">
      <c r="L596" s="107"/>
    </row>
    <row r="597" spans="12:12" ht="15.75" customHeight="1" x14ac:dyDescent="0.25">
      <c r="L597" s="107"/>
    </row>
    <row r="598" spans="12:12" ht="15.75" customHeight="1" x14ac:dyDescent="0.25">
      <c r="L598" s="107"/>
    </row>
    <row r="599" spans="12:12" ht="15.75" customHeight="1" x14ac:dyDescent="0.25">
      <c r="L599" s="107"/>
    </row>
    <row r="600" spans="12:12" ht="15.75" customHeight="1" x14ac:dyDescent="0.25">
      <c r="L600" s="107"/>
    </row>
    <row r="601" spans="12:12" ht="15.75" customHeight="1" x14ac:dyDescent="0.25">
      <c r="L601" s="107"/>
    </row>
    <row r="602" spans="12:12" ht="15.75" customHeight="1" x14ac:dyDescent="0.25">
      <c r="L602" s="107"/>
    </row>
    <row r="603" spans="12:12" ht="15.75" customHeight="1" x14ac:dyDescent="0.25">
      <c r="L603" s="107"/>
    </row>
    <row r="604" spans="12:12" ht="15.75" customHeight="1" x14ac:dyDescent="0.25">
      <c r="L604" s="107"/>
    </row>
    <row r="605" spans="12:12" ht="15.75" customHeight="1" x14ac:dyDescent="0.25">
      <c r="L605" s="107"/>
    </row>
    <row r="606" spans="12:12" ht="15.75" customHeight="1" x14ac:dyDescent="0.25">
      <c r="L606" s="107"/>
    </row>
    <row r="607" spans="12:12" ht="15.75" customHeight="1" x14ac:dyDescent="0.25">
      <c r="L607" s="107"/>
    </row>
    <row r="608" spans="12:12" ht="15.75" customHeight="1" x14ac:dyDescent="0.25">
      <c r="L608" s="107"/>
    </row>
    <row r="609" spans="12:12" ht="15.75" customHeight="1" x14ac:dyDescent="0.25">
      <c r="L609" s="107"/>
    </row>
    <row r="610" spans="12:12" ht="15.75" customHeight="1" x14ac:dyDescent="0.25">
      <c r="L610" s="107"/>
    </row>
    <row r="611" spans="12:12" ht="15.75" customHeight="1" x14ac:dyDescent="0.25">
      <c r="L611" s="107"/>
    </row>
    <row r="612" spans="12:12" ht="15.75" customHeight="1" x14ac:dyDescent="0.25">
      <c r="L612" s="107"/>
    </row>
    <row r="613" spans="12:12" ht="15.75" customHeight="1" x14ac:dyDescent="0.25">
      <c r="L613" s="107"/>
    </row>
    <row r="614" spans="12:12" ht="15.75" customHeight="1" x14ac:dyDescent="0.25">
      <c r="L614" s="107"/>
    </row>
    <row r="615" spans="12:12" ht="15.75" customHeight="1" x14ac:dyDescent="0.25">
      <c r="L615" s="107"/>
    </row>
    <row r="616" spans="12:12" ht="15.75" customHeight="1" x14ac:dyDescent="0.25">
      <c r="L616" s="107"/>
    </row>
    <row r="617" spans="12:12" ht="15.75" customHeight="1" x14ac:dyDescent="0.25">
      <c r="L617" s="107"/>
    </row>
    <row r="618" spans="12:12" ht="15.75" customHeight="1" x14ac:dyDescent="0.25">
      <c r="L618" s="107"/>
    </row>
    <row r="619" spans="12:12" ht="15.75" customHeight="1" x14ac:dyDescent="0.25">
      <c r="L619" s="107"/>
    </row>
    <row r="620" spans="12:12" ht="15.75" customHeight="1" x14ac:dyDescent="0.25">
      <c r="L620" s="107"/>
    </row>
    <row r="621" spans="12:12" ht="15.75" customHeight="1" x14ac:dyDescent="0.25">
      <c r="L621" s="107"/>
    </row>
    <row r="622" spans="12:12" ht="15.75" customHeight="1" x14ac:dyDescent="0.25">
      <c r="L622" s="107"/>
    </row>
    <row r="623" spans="12:12" ht="15.75" customHeight="1" x14ac:dyDescent="0.25">
      <c r="L623" s="107"/>
    </row>
    <row r="624" spans="12:12" ht="15.75" customHeight="1" x14ac:dyDescent="0.25">
      <c r="L624" s="107"/>
    </row>
    <row r="625" spans="12:12" ht="15.75" customHeight="1" x14ac:dyDescent="0.25">
      <c r="L625" s="107"/>
    </row>
    <row r="626" spans="12:12" ht="15.75" customHeight="1" x14ac:dyDescent="0.25">
      <c r="L626" s="107"/>
    </row>
    <row r="627" spans="12:12" ht="15.75" customHeight="1" x14ac:dyDescent="0.25">
      <c r="L627" s="107"/>
    </row>
    <row r="628" spans="12:12" ht="15.75" customHeight="1" x14ac:dyDescent="0.25">
      <c r="L628" s="107"/>
    </row>
    <row r="629" spans="12:12" ht="15.75" customHeight="1" x14ac:dyDescent="0.25">
      <c r="L629" s="107"/>
    </row>
    <row r="630" spans="12:12" ht="15.75" customHeight="1" x14ac:dyDescent="0.25">
      <c r="L630" s="107"/>
    </row>
    <row r="631" spans="12:12" ht="15.75" customHeight="1" x14ac:dyDescent="0.25">
      <c r="L631" s="107"/>
    </row>
    <row r="632" spans="12:12" ht="15.75" customHeight="1" x14ac:dyDescent="0.25">
      <c r="L632" s="107"/>
    </row>
    <row r="633" spans="12:12" ht="15.75" customHeight="1" x14ac:dyDescent="0.25">
      <c r="L633" s="107"/>
    </row>
    <row r="634" spans="12:12" ht="15.75" customHeight="1" x14ac:dyDescent="0.25">
      <c r="L634" s="107"/>
    </row>
    <row r="635" spans="12:12" ht="15.75" customHeight="1" x14ac:dyDescent="0.25">
      <c r="L635" s="107"/>
    </row>
    <row r="636" spans="12:12" ht="15.75" customHeight="1" x14ac:dyDescent="0.25">
      <c r="L636" s="107"/>
    </row>
    <row r="637" spans="12:12" ht="15.75" customHeight="1" x14ac:dyDescent="0.25">
      <c r="L637" s="107"/>
    </row>
    <row r="638" spans="12:12" ht="15.75" customHeight="1" x14ac:dyDescent="0.25">
      <c r="L638" s="107"/>
    </row>
    <row r="639" spans="12:12" ht="15.75" customHeight="1" x14ac:dyDescent="0.25">
      <c r="L639" s="107"/>
    </row>
    <row r="640" spans="12:12" ht="15.75" customHeight="1" x14ac:dyDescent="0.25">
      <c r="L640" s="107"/>
    </row>
    <row r="641" spans="12:12" ht="15.75" customHeight="1" x14ac:dyDescent="0.25">
      <c r="L641" s="107"/>
    </row>
    <row r="642" spans="12:12" ht="15.75" customHeight="1" x14ac:dyDescent="0.25">
      <c r="L642" s="107"/>
    </row>
    <row r="643" spans="12:12" ht="15.75" customHeight="1" x14ac:dyDescent="0.25">
      <c r="L643" s="107"/>
    </row>
    <row r="644" spans="12:12" ht="15.75" customHeight="1" x14ac:dyDescent="0.25">
      <c r="L644" s="107"/>
    </row>
    <row r="645" spans="12:12" ht="15.75" customHeight="1" x14ac:dyDescent="0.25">
      <c r="L645" s="107"/>
    </row>
    <row r="646" spans="12:12" ht="15.75" customHeight="1" x14ac:dyDescent="0.25">
      <c r="L646" s="107"/>
    </row>
    <row r="647" spans="12:12" ht="15.75" customHeight="1" x14ac:dyDescent="0.25">
      <c r="L647" s="107"/>
    </row>
    <row r="648" spans="12:12" ht="15.75" customHeight="1" x14ac:dyDescent="0.25">
      <c r="L648" s="107"/>
    </row>
    <row r="649" spans="12:12" ht="15.75" customHeight="1" x14ac:dyDescent="0.25">
      <c r="L649" s="107"/>
    </row>
    <row r="650" spans="12:12" ht="15.75" customHeight="1" x14ac:dyDescent="0.25">
      <c r="L650" s="107"/>
    </row>
    <row r="651" spans="12:12" ht="15.75" customHeight="1" x14ac:dyDescent="0.25">
      <c r="L651" s="107"/>
    </row>
    <row r="652" spans="12:12" ht="15.75" customHeight="1" x14ac:dyDescent="0.25">
      <c r="L652" s="107"/>
    </row>
    <row r="653" spans="12:12" ht="15.75" customHeight="1" x14ac:dyDescent="0.25">
      <c r="L653" s="107"/>
    </row>
    <row r="654" spans="12:12" ht="15.75" customHeight="1" x14ac:dyDescent="0.25">
      <c r="L654" s="107"/>
    </row>
    <row r="655" spans="12:12" ht="15.75" customHeight="1" x14ac:dyDescent="0.25">
      <c r="L655" s="107"/>
    </row>
    <row r="656" spans="12:12" ht="15.75" customHeight="1" x14ac:dyDescent="0.25">
      <c r="L656" s="107"/>
    </row>
    <row r="657" spans="12:12" ht="15.75" customHeight="1" x14ac:dyDescent="0.25">
      <c r="L657" s="107"/>
    </row>
    <row r="658" spans="12:12" ht="15.75" customHeight="1" x14ac:dyDescent="0.25">
      <c r="L658" s="107"/>
    </row>
    <row r="659" spans="12:12" ht="15.75" customHeight="1" x14ac:dyDescent="0.25">
      <c r="L659" s="107"/>
    </row>
    <row r="660" spans="12:12" ht="15.75" customHeight="1" x14ac:dyDescent="0.25">
      <c r="L660" s="107"/>
    </row>
    <row r="661" spans="12:12" ht="15.75" customHeight="1" x14ac:dyDescent="0.25">
      <c r="L661" s="107"/>
    </row>
    <row r="662" spans="12:12" ht="15.75" customHeight="1" x14ac:dyDescent="0.25">
      <c r="L662" s="107"/>
    </row>
    <row r="663" spans="12:12" ht="15.75" customHeight="1" x14ac:dyDescent="0.25">
      <c r="L663" s="107"/>
    </row>
    <row r="664" spans="12:12" ht="15.75" customHeight="1" x14ac:dyDescent="0.25">
      <c r="L664" s="107"/>
    </row>
    <row r="665" spans="12:12" ht="15.75" customHeight="1" x14ac:dyDescent="0.25">
      <c r="L665" s="107"/>
    </row>
    <row r="666" spans="12:12" ht="15.75" customHeight="1" x14ac:dyDescent="0.25">
      <c r="L666" s="107"/>
    </row>
    <row r="667" spans="12:12" ht="15.75" customHeight="1" x14ac:dyDescent="0.25">
      <c r="L667" s="107"/>
    </row>
    <row r="668" spans="12:12" ht="15.75" customHeight="1" x14ac:dyDescent="0.25">
      <c r="L668" s="107"/>
    </row>
    <row r="669" spans="12:12" ht="15.75" customHeight="1" x14ac:dyDescent="0.25">
      <c r="L669" s="107"/>
    </row>
    <row r="670" spans="12:12" ht="15.75" customHeight="1" x14ac:dyDescent="0.25">
      <c r="L670" s="107"/>
    </row>
    <row r="671" spans="12:12" ht="15.75" customHeight="1" x14ac:dyDescent="0.25">
      <c r="L671" s="107"/>
    </row>
    <row r="672" spans="12:12" ht="15.75" customHeight="1" x14ac:dyDescent="0.25">
      <c r="L672" s="107"/>
    </row>
    <row r="673" spans="12:12" ht="15.75" customHeight="1" x14ac:dyDescent="0.25">
      <c r="L673" s="107"/>
    </row>
    <row r="674" spans="12:12" ht="15.75" customHeight="1" x14ac:dyDescent="0.25">
      <c r="L674" s="107"/>
    </row>
    <row r="675" spans="12:12" ht="15.75" customHeight="1" x14ac:dyDescent="0.25">
      <c r="L675" s="107"/>
    </row>
    <row r="676" spans="12:12" ht="15.75" customHeight="1" x14ac:dyDescent="0.25">
      <c r="L676" s="107"/>
    </row>
    <row r="677" spans="12:12" ht="15.75" customHeight="1" x14ac:dyDescent="0.25">
      <c r="L677" s="107"/>
    </row>
    <row r="678" spans="12:12" ht="15.75" customHeight="1" x14ac:dyDescent="0.25">
      <c r="L678" s="107"/>
    </row>
    <row r="679" spans="12:12" ht="15.75" customHeight="1" x14ac:dyDescent="0.25">
      <c r="L679" s="107"/>
    </row>
    <row r="680" spans="12:12" ht="15.75" customHeight="1" x14ac:dyDescent="0.25">
      <c r="L680" s="107"/>
    </row>
    <row r="681" spans="12:12" ht="15.75" customHeight="1" x14ac:dyDescent="0.25">
      <c r="L681" s="107"/>
    </row>
    <row r="682" spans="12:12" ht="15.75" customHeight="1" x14ac:dyDescent="0.25">
      <c r="L682" s="107"/>
    </row>
    <row r="683" spans="12:12" ht="15.75" customHeight="1" x14ac:dyDescent="0.25">
      <c r="L683" s="107"/>
    </row>
    <row r="684" spans="12:12" ht="15.75" customHeight="1" x14ac:dyDescent="0.25">
      <c r="L684" s="107"/>
    </row>
    <row r="685" spans="12:12" ht="15.75" customHeight="1" x14ac:dyDescent="0.25">
      <c r="L685" s="107"/>
    </row>
    <row r="686" spans="12:12" ht="15.75" customHeight="1" x14ac:dyDescent="0.25">
      <c r="L686" s="107"/>
    </row>
    <row r="687" spans="12:12" ht="15.75" customHeight="1" x14ac:dyDescent="0.25">
      <c r="L687" s="107"/>
    </row>
    <row r="688" spans="12:12" ht="15.75" customHeight="1" x14ac:dyDescent="0.25">
      <c r="L688" s="107"/>
    </row>
    <row r="689" spans="12:12" ht="15.75" customHeight="1" x14ac:dyDescent="0.25">
      <c r="L689" s="107"/>
    </row>
    <row r="690" spans="12:12" ht="15.75" customHeight="1" x14ac:dyDescent="0.25">
      <c r="L690" s="107"/>
    </row>
    <row r="691" spans="12:12" ht="15.75" customHeight="1" x14ac:dyDescent="0.25">
      <c r="L691" s="107"/>
    </row>
    <row r="692" spans="12:12" ht="15.75" customHeight="1" x14ac:dyDescent="0.25">
      <c r="L692" s="107"/>
    </row>
    <row r="693" spans="12:12" ht="15.75" customHeight="1" x14ac:dyDescent="0.25">
      <c r="L693" s="107"/>
    </row>
    <row r="694" spans="12:12" ht="15.75" customHeight="1" x14ac:dyDescent="0.25">
      <c r="L694" s="107"/>
    </row>
    <row r="695" spans="12:12" ht="15.75" customHeight="1" x14ac:dyDescent="0.25">
      <c r="L695" s="107"/>
    </row>
    <row r="696" spans="12:12" ht="15.75" customHeight="1" x14ac:dyDescent="0.25">
      <c r="L696" s="107"/>
    </row>
    <row r="697" spans="12:12" ht="15.75" customHeight="1" x14ac:dyDescent="0.25">
      <c r="L697" s="107"/>
    </row>
    <row r="698" spans="12:12" ht="15.75" customHeight="1" x14ac:dyDescent="0.25">
      <c r="L698" s="107"/>
    </row>
    <row r="699" spans="12:12" ht="15.75" customHeight="1" x14ac:dyDescent="0.25">
      <c r="L699" s="107"/>
    </row>
    <row r="700" spans="12:12" ht="15.75" customHeight="1" x14ac:dyDescent="0.25">
      <c r="L700" s="107"/>
    </row>
    <row r="701" spans="12:12" ht="15.75" customHeight="1" x14ac:dyDescent="0.25">
      <c r="L701" s="107"/>
    </row>
    <row r="702" spans="12:12" ht="15.75" customHeight="1" x14ac:dyDescent="0.25">
      <c r="L702" s="107"/>
    </row>
    <row r="703" spans="12:12" ht="15.75" customHeight="1" x14ac:dyDescent="0.25">
      <c r="L703" s="107"/>
    </row>
    <row r="704" spans="12:12" ht="15.75" customHeight="1" x14ac:dyDescent="0.25">
      <c r="L704" s="107"/>
    </row>
    <row r="705" spans="12:12" ht="15.75" customHeight="1" x14ac:dyDescent="0.25">
      <c r="L705" s="107"/>
    </row>
    <row r="706" spans="12:12" ht="15.75" customHeight="1" x14ac:dyDescent="0.25">
      <c r="L706" s="107"/>
    </row>
    <row r="707" spans="12:12" ht="15.75" customHeight="1" x14ac:dyDescent="0.25">
      <c r="L707" s="107"/>
    </row>
    <row r="708" spans="12:12" ht="15.75" customHeight="1" x14ac:dyDescent="0.25">
      <c r="L708" s="107"/>
    </row>
    <row r="709" spans="12:12" ht="15.75" customHeight="1" x14ac:dyDescent="0.25">
      <c r="L709" s="107"/>
    </row>
    <row r="710" spans="12:12" ht="15.75" customHeight="1" x14ac:dyDescent="0.25">
      <c r="L710" s="107"/>
    </row>
    <row r="711" spans="12:12" ht="15.75" customHeight="1" x14ac:dyDescent="0.25">
      <c r="L711" s="107"/>
    </row>
    <row r="712" spans="12:12" ht="15.75" customHeight="1" x14ac:dyDescent="0.25">
      <c r="L712" s="107"/>
    </row>
    <row r="713" spans="12:12" ht="15.75" customHeight="1" x14ac:dyDescent="0.25">
      <c r="L713" s="107"/>
    </row>
    <row r="714" spans="12:12" ht="15.75" customHeight="1" x14ac:dyDescent="0.25">
      <c r="L714" s="107"/>
    </row>
    <row r="715" spans="12:12" ht="15.75" customHeight="1" x14ac:dyDescent="0.25">
      <c r="L715" s="107"/>
    </row>
    <row r="716" spans="12:12" ht="15.75" customHeight="1" x14ac:dyDescent="0.25">
      <c r="L716" s="107"/>
    </row>
    <row r="717" spans="12:12" ht="15.75" customHeight="1" x14ac:dyDescent="0.25">
      <c r="L717" s="107"/>
    </row>
    <row r="718" spans="12:12" ht="15.75" customHeight="1" x14ac:dyDescent="0.25">
      <c r="L718" s="107"/>
    </row>
    <row r="719" spans="12:12" ht="15.75" customHeight="1" x14ac:dyDescent="0.25">
      <c r="L719" s="107"/>
    </row>
    <row r="720" spans="12:12" ht="15.75" customHeight="1" x14ac:dyDescent="0.25">
      <c r="L720" s="107"/>
    </row>
    <row r="721" spans="12:12" ht="15.75" customHeight="1" x14ac:dyDescent="0.25">
      <c r="L721" s="107"/>
    </row>
    <row r="722" spans="12:12" ht="15.75" customHeight="1" x14ac:dyDescent="0.25">
      <c r="L722" s="107"/>
    </row>
    <row r="723" spans="12:12" ht="15.75" customHeight="1" x14ac:dyDescent="0.25">
      <c r="L723" s="107"/>
    </row>
    <row r="724" spans="12:12" ht="15.75" customHeight="1" x14ac:dyDescent="0.25">
      <c r="L724" s="107"/>
    </row>
    <row r="725" spans="12:12" ht="15.75" customHeight="1" x14ac:dyDescent="0.25">
      <c r="L725" s="107"/>
    </row>
    <row r="726" spans="12:12" ht="15.75" customHeight="1" x14ac:dyDescent="0.25">
      <c r="L726" s="107"/>
    </row>
    <row r="727" spans="12:12" ht="15.75" customHeight="1" x14ac:dyDescent="0.25">
      <c r="L727" s="107"/>
    </row>
    <row r="728" spans="12:12" ht="15.75" customHeight="1" x14ac:dyDescent="0.25">
      <c r="L728" s="107"/>
    </row>
    <row r="729" spans="12:12" ht="15.75" customHeight="1" x14ac:dyDescent="0.25">
      <c r="L729" s="107"/>
    </row>
    <row r="730" spans="12:12" ht="15.75" customHeight="1" x14ac:dyDescent="0.25">
      <c r="L730" s="107"/>
    </row>
    <row r="731" spans="12:12" ht="15.75" customHeight="1" x14ac:dyDescent="0.25">
      <c r="L731" s="107"/>
    </row>
    <row r="732" spans="12:12" ht="15.75" customHeight="1" x14ac:dyDescent="0.25">
      <c r="L732" s="107"/>
    </row>
    <row r="733" spans="12:12" ht="15.75" customHeight="1" x14ac:dyDescent="0.25">
      <c r="L733" s="107"/>
    </row>
    <row r="734" spans="12:12" ht="15.75" customHeight="1" x14ac:dyDescent="0.25">
      <c r="L734" s="107"/>
    </row>
    <row r="735" spans="12:12" ht="15.75" customHeight="1" x14ac:dyDescent="0.25">
      <c r="L735" s="107"/>
    </row>
    <row r="736" spans="12:12" ht="15.75" customHeight="1" x14ac:dyDescent="0.25">
      <c r="L736" s="107"/>
    </row>
    <row r="737" spans="12:12" ht="15.75" customHeight="1" x14ac:dyDescent="0.25">
      <c r="L737" s="107"/>
    </row>
    <row r="738" spans="12:12" ht="15.75" customHeight="1" x14ac:dyDescent="0.25">
      <c r="L738" s="107"/>
    </row>
    <row r="739" spans="12:12" ht="15.75" customHeight="1" x14ac:dyDescent="0.25">
      <c r="L739" s="107"/>
    </row>
    <row r="740" spans="12:12" ht="15.75" customHeight="1" x14ac:dyDescent="0.25">
      <c r="L740" s="107"/>
    </row>
    <row r="741" spans="12:12" ht="15.75" customHeight="1" x14ac:dyDescent="0.25">
      <c r="L741" s="107"/>
    </row>
    <row r="742" spans="12:12" ht="15.75" customHeight="1" x14ac:dyDescent="0.25">
      <c r="L742" s="107"/>
    </row>
    <row r="743" spans="12:12" ht="15.75" customHeight="1" x14ac:dyDescent="0.25">
      <c r="L743" s="107"/>
    </row>
    <row r="744" spans="12:12" ht="15.75" customHeight="1" x14ac:dyDescent="0.25">
      <c r="L744" s="107"/>
    </row>
    <row r="745" spans="12:12" ht="15.75" customHeight="1" x14ac:dyDescent="0.25">
      <c r="L745" s="107"/>
    </row>
    <row r="746" spans="12:12" ht="15.75" customHeight="1" x14ac:dyDescent="0.25">
      <c r="L746" s="107"/>
    </row>
    <row r="747" spans="12:12" ht="15.75" customHeight="1" x14ac:dyDescent="0.25">
      <c r="L747" s="107"/>
    </row>
    <row r="748" spans="12:12" ht="15.75" customHeight="1" x14ac:dyDescent="0.25">
      <c r="L748" s="107"/>
    </row>
    <row r="749" spans="12:12" ht="15.75" customHeight="1" x14ac:dyDescent="0.25">
      <c r="L749" s="107"/>
    </row>
    <row r="750" spans="12:12" ht="15.75" customHeight="1" x14ac:dyDescent="0.25">
      <c r="L750" s="107"/>
    </row>
    <row r="751" spans="12:12" ht="15.75" customHeight="1" x14ac:dyDescent="0.25">
      <c r="L751" s="107"/>
    </row>
    <row r="752" spans="12:12" ht="15.75" customHeight="1" x14ac:dyDescent="0.25">
      <c r="L752" s="107"/>
    </row>
    <row r="753" spans="12:12" ht="15.75" customHeight="1" x14ac:dyDescent="0.25">
      <c r="L753" s="107"/>
    </row>
    <row r="754" spans="12:12" ht="15.75" customHeight="1" x14ac:dyDescent="0.25">
      <c r="L754" s="107"/>
    </row>
    <row r="755" spans="12:12" ht="15.75" customHeight="1" x14ac:dyDescent="0.25">
      <c r="L755" s="107"/>
    </row>
    <row r="756" spans="12:12" ht="15.75" customHeight="1" x14ac:dyDescent="0.25">
      <c r="L756" s="107"/>
    </row>
    <row r="757" spans="12:12" ht="15.75" customHeight="1" x14ac:dyDescent="0.25">
      <c r="L757" s="107"/>
    </row>
    <row r="758" spans="12:12" ht="15.75" customHeight="1" x14ac:dyDescent="0.25">
      <c r="L758" s="107"/>
    </row>
    <row r="759" spans="12:12" ht="15.75" customHeight="1" x14ac:dyDescent="0.25">
      <c r="L759" s="107"/>
    </row>
    <row r="760" spans="12:12" ht="15.75" customHeight="1" x14ac:dyDescent="0.25">
      <c r="L760" s="107"/>
    </row>
    <row r="761" spans="12:12" ht="15.75" customHeight="1" x14ac:dyDescent="0.25">
      <c r="L761" s="107"/>
    </row>
    <row r="762" spans="12:12" ht="15.75" customHeight="1" x14ac:dyDescent="0.25">
      <c r="L762" s="107"/>
    </row>
    <row r="763" spans="12:12" ht="15.75" customHeight="1" x14ac:dyDescent="0.25">
      <c r="L763" s="107"/>
    </row>
    <row r="764" spans="12:12" ht="15.75" customHeight="1" x14ac:dyDescent="0.25">
      <c r="L764" s="107"/>
    </row>
    <row r="765" spans="12:12" ht="15.75" customHeight="1" x14ac:dyDescent="0.25">
      <c r="L765" s="107"/>
    </row>
    <row r="766" spans="12:12" ht="15.75" customHeight="1" x14ac:dyDescent="0.25">
      <c r="L766" s="107"/>
    </row>
    <row r="767" spans="12:12" ht="15.75" customHeight="1" x14ac:dyDescent="0.25">
      <c r="L767" s="107"/>
    </row>
    <row r="768" spans="12:12" ht="15.75" customHeight="1" x14ac:dyDescent="0.25">
      <c r="L768" s="107"/>
    </row>
    <row r="769" spans="12:12" ht="15.75" customHeight="1" x14ac:dyDescent="0.25">
      <c r="L769" s="107"/>
    </row>
    <row r="770" spans="12:12" ht="15.75" customHeight="1" x14ac:dyDescent="0.25">
      <c r="L770" s="107"/>
    </row>
    <row r="771" spans="12:12" ht="15.75" customHeight="1" x14ac:dyDescent="0.25">
      <c r="L771" s="107"/>
    </row>
    <row r="772" spans="12:12" ht="15.75" customHeight="1" x14ac:dyDescent="0.25">
      <c r="L772" s="107"/>
    </row>
    <row r="773" spans="12:12" ht="15.75" customHeight="1" x14ac:dyDescent="0.25">
      <c r="L773" s="107"/>
    </row>
    <row r="774" spans="12:12" ht="15.75" customHeight="1" x14ac:dyDescent="0.25">
      <c r="L774" s="107"/>
    </row>
    <row r="775" spans="12:12" ht="15.75" customHeight="1" x14ac:dyDescent="0.25">
      <c r="L775" s="107"/>
    </row>
    <row r="776" spans="12:12" ht="15.75" customHeight="1" x14ac:dyDescent="0.25">
      <c r="L776" s="107"/>
    </row>
    <row r="777" spans="12:12" ht="15.75" customHeight="1" x14ac:dyDescent="0.25">
      <c r="L777" s="107"/>
    </row>
    <row r="778" spans="12:12" ht="15.75" customHeight="1" x14ac:dyDescent="0.25">
      <c r="L778" s="107"/>
    </row>
    <row r="779" spans="12:12" ht="15.75" customHeight="1" x14ac:dyDescent="0.25">
      <c r="L779" s="107"/>
    </row>
    <row r="780" spans="12:12" ht="15.75" customHeight="1" x14ac:dyDescent="0.25">
      <c r="L780" s="107"/>
    </row>
    <row r="781" spans="12:12" ht="15.75" customHeight="1" x14ac:dyDescent="0.25">
      <c r="L781" s="107"/>
    </row>
    <row r="782" spans="12:12" ht="15.75" customHeight="1" x14ac:dyDescent="0.25">
      <c r="L782" s="107"/>
    </row>
    <row r="783" spans="12:12" ht="15.75" customHeight="1" x14ac:dyDescent="0.25">
      <c r="L783" s="107"/>
    </row>
    <row r="784" spans="12:12" ht="15.75" customHeight="1" x14ac:dyDescent="0.25">
      <c r="L784" s="107"/>
    </row>
    <row r="785" spans="12:12" ht="15.75" customHeight="1" x14ac:dyDescent="0.25">
      <c r="L785" s="107"/>
    </row>
    <row r="786" spans="12:12" ht="15.75" customHeight="1" x14ac:dyDescent="0.25">
      <c r="L786" s="107"/>
    </row>
    <row r="787" spans="12:12" ht="15.75" customHeight="1" x14ac:dyDescent="0.25">
      <c r="L787" s="107"/>
    </row>
    <row r="788" spans="12:12" ht="15.75" customHeight="1" x14ac:dyDescent="0.25">
      <c r="L788" s="107"/>
    </row>
    <row r="789" spans="12:12" ht="15.75" customHeight="1" x14ac:dyDescent="0.25">
      <c r="L789" s="107"/>
    </row>
    <row r="790" spans="12:12" ht="15.75" customHeight="1" x14ac:dyDescent="0.25">
      <c r="L790" s="107"/>
    </row>
    <row r="791" spans="12:12" ht="15.75" customHeight="1" x14ac:dyDescent="0.25">
      <c r="L791" s="107"/>
    </row>
    <row r="792" spans="12:12" ht="15.75" customHeight="1" x14ac:dyDescent="0.25">
      <c r="L792" s="107"/>
    </row>
    <row r="793" spans="12:12" ht="15.75" customHeight="1" x14ac:dyDescent="0.25">
      <c r="L793" s="107"/>
    </row>
    <row r="794" spans="12:12" ht="15.75" customHeight="1" x14ac:dyDescent="0.25">
      <c r="L794" s="107"/>
    </row>
    <row r="795" spans="12:12" ht="15.75" customHeight="1" x14ac:dyDescent="0.25">
      <c r="L795" s="107"/>
    </row>
    <row r="796" spans="12:12" ht="15.75" customHeight="1" x14ac:dyDescent="0.25">
      <c r="L796" s="107"/>
    </row>
    <row r="797" spans="12:12" ht="15.75" customHeight="1" x14ac:dyDescent="0.25">
      <c r="L797" s="107"/>
    </row>
    <row r="798" spans="12:12" ht="15.75" customHeight="1" x14ac:dyDescent="0.25">
      <c r="L798" s="107"/>
    </row>
    <row r="799" spans="12:12" ht="15.75" customHeight="1" x14ac:dyDescent="0.25">
      <c r="L799" s="107"/>
    </row>
    <row r="800" spans="12:12" ht="15.75" customHeight="1" x14ac:dyDescent="0.25">
      <c r="L800" s="107"/>
    </row>
    <row r="801" spans="12:12" ht="15.75" customHeight="1" x14ac:dyDescent="0.25">
      <c r="L801" s="107"/>
    </row>
    <row r="802" spans="12:12" ht="15.75" customHeight="1" x14ac:dyDescent="0.25">
      <c r="L802" s="107"/>
    </row>
    <row r="803" spans="12:12" ht="15.75" customHeight="1" x14ac:dyDescent="0.25">
      <c r="L803" s="107"/>
    </row>
    <row r="804" spans="12:12" ht="15.75" customHeight="1" x14ac:dyDescent="0.25">
      <c r="L804" s="107"/>
    </row>
    <row r="805" spans="12:12" ht="15.75" customHeight="1" x14ac:dyDescent="0.25">
      <c r="L805" s="107"/>
    </row>
    <row r="806" spans="12:12" ht="15.75" customHeight="1" x14ac:dyDescent="0.25">
      <c r="L806" s="107"/>
    </row>
    <row r="807" spans="12:12" ht="15.75" customHeight="1" x14ac:dyDescent="0.25">
      <c r="L807" s="107"/>
    </row>
    <row r="808" spans="12:12" ht="15.75" customHeight="1" x14ac:dyDescent="0.25">
      <c r="L808" s="107"/>
    </row>
    <row r="809" spans="12:12" ht="15.75" customHeight="1" x14ac:dyDescent="0.25">
      <c r="L809" s="107"/>
    </row>
    <row r="810" spans="12:12" ht="15.75" customHeight="1" x14ac:dyDescent="0.25">
      <c r="L810" s="107"/>
    </row>
    <row r="811" spans="12:12" ht="15.75" customHeight="1" x14ac:dyDescent="0.25">
      <c r="L811" s="107"/>
    </row>
    <row r="812" spans="12:12" ht="15.75" customHeight="1" x14ac:dyDescent="0.25">
      <c r="L812" s="107"/>
    </row>
    <row r="813" spans="12:12" ht="15.75" customHeight="1" x14ac:dyDescent="0.25">
      <c r="L813" s="107"/>
    </row>
    <row r="814" spans="12:12" ht="15.75" customHeight="1" x14ac:dyDescent="0.25">
      <c r="L814" s="107"/>
    </row>
    <row r="815" spans="12:12" ht="15.75" customHeight="1" x14ac:dyDescent="0.25">
      <c r="L815" s="107"/>
    </row>
    <row r="816" spans="12:12" ht="15.75" customHeight="1" x14ac:dyDescent="0.25">
      <c r="L816" s="107"/>
    </row>
    <row r="817" spans="12:12" ht="15.75" customHeight="1" x14ac:dyDescent="0.25">
      <c r="L817" s="107"/>
    </row>
    <row r="818" spans="12:12" ht="15.75" customHeight="1" x14ac:dyDescent="0.25">
      <c r="L818" s="107"/>
    </row>
    <row r="819" spans="12:12" ht="15.75" customHeight="1" x14ac:dyDescent="0.25">
      <c r="L819" s="107"/>
    </row>
    <row r="820" spans="12:12" ht="15.75" customHeight="1" x14ac:dyDescent="0.25">
      <c r="L820" s="107"/>
    </row>
    <row r="821" spans="12:12" ht="15.75" customHeight="1" x14ac:dyDescent="0.25">
      <c r="L821" s="107"/>
    </row>
    <row r="822" spans="12:12" ht="15.75" customHeight="1" x14ac:dyDescent="0.25">
      <c r="L822" s="107"/>
    </row>
    <row r="823" spans="12:12" ht="15.75" customHeight="1" x14ac:dyDescent="0.25">
      <c r="L823" s="107"/>
    </row>
    <row r="824" spans="12:12" ht="15.75" customHeight="1" x14ac:dyDescent="0.25">
      <c r="L824" s="107"/>
    </row>
    <row r="825" spans="12:12" ht="15.75" customHeight="1" x14ac:dyDescent="0.25">
      <c r="L825" s="107"/>
    </row>
    <row r="826" spans="12:12" ht="15.75" customHeight="1" x14ac:dyDescent="0.25">
      <c r="L826" s="107"/>
    </row>
    <row r="827" spans="12:12" ht="15.75" customHeight="1" x14ac:dyDescent="0.25">
      <c r="L827" s="107"/>
    </row>
    <row r="828" spans="12:12" ht="15.75" customHeight="1" x14ac:dyDescent="0.25">
      <c r="L828" s="107"/>
    </row>
    <row r="829" spans="12:12" ht="15.75" customHeight="1" x14ac:dyDescent="0.25">
      <c r="L829" s="107"/>
    </row>
    <row r="830" spans="12:12" ht="15.75" customHeight="1" x14ac:dyDescent="0.25">
      <c r="L830" s="107"/>
    </row>
    <row r="831" spans="12:12" ht="15.75" customHeight="1" x14ac:dyDescent="0.25">
      <c r="L831" s="107"/>
    </row>
    <row r="832" spans="12:12" ht="15.75" customHeight="1" x14ac:dyDescent="0.25">
      <c r="L832" s="107"/>
    </row>
    <row r="833" spans="12:12" ht="15.75" customHeight="1" x14ac:dyDescent="0.25">
      <c r="L833" s="107"/>
    </row>
    <row r="834" spans="12:12" ht="15.75" customHeight="1" x14ac:dyDescent="0.25">
      <c r="L834" s="107"/>
    </row>
    <row r="835" spans="12:12" ht="15.75" customHeight="1" x14ac:dyDescent="0.25">
      <c r="L835" s="107"/>
    </row>
    <row r="836" spans="12:12" ht="15.75" customHeight="1" x14ac:dyDescent="0.25">
      <c r="L836" s="107"/>
    </row>
    <row r="837" spans="12:12" ht="15.75" customHeight="1" x14ac:dyDescent="0.25">
      <c r="L837" s="107"/>
    </row>
    <row r="838" spans="12:12" ht="15.75" customHeight="1" x14ac:dyDescent="0.25">
      <c r="L838" s="107"/>
    </row>
    <row r="839" spans="12:12" ht="15.75" customHeight="1" x14ac:dyDescent="0.25">
      <c r="L839" s="107"/>
    </row>
    <row r="840" spans="12:12" ht="15.75" customHeight="1" x14ac:dyDescent="0.25">
      <c r="L840" s="107"/>
    </row>
    <row r="841" spans="12:12" ht="15.75" customHeight="1" x14ac:dyDescent="0.25">
      <c r="L841" s="107"/>
    </row>
    <row r="842" spans="12:12" ht="15.75" customHeight="1" x14ac:dyDescent="0.25">
      <c r="L842" s="107"/>
    </row>
    <row r="843" spans="12:12" ht="15.75" customHeight="1" x14ac:dyDescent="0.25">
      <c r="L843" s="107"/>
    </row>
    <row r="844" spans="12:12" ht="15.75" customHeight="1" x14ac:dyDescent="0.25">
      <c r="L844" s="107"/>
    </row>
    <row r="845" spans="12:12" ht="15.75" customHeight="1" x14ac:dyDescent="0.25">
      <c r="L845" s="107"/>
    </row>
    <row r="846" spans="12:12" ht="15.75" customHeight="1" x14ac:dyDescent="0.25">
      <c r="L846" s="107"/>
    </row>
    <row r="847" spans="12:12" ht="15.75" customHeight="1" x14ac:dyDescent="0.25">
      <c r="L847" s="107"/>
    </row>
    <row r="848" spans="12:12" ht="15.75" customHeight="1" x14ac:dyDescent="0.25">
      <c r="L848" s="107"/>
    </row>
    <row r="849" spans="12:12" ht="15.75" customHeight="1" x14ac:dyDescent="0.25">
      <c r="L849" s="107"/>
    </row>
    <row r="850" spans="12:12" ht="15.75" customHeight="1" x14ac:dyDescent="0.25">
      <c r="L850" s="107"/>
    </row>
    <row r="851" spans="12:12" ht="15.75" customHeight="1" x14ac:dyDescent="0.25">
      <c r="L851" s="107"/>
    </row>
    <row r="852" spans="12:12" ht="15.75" customHeight="1" x14ac:dyDescent="0.25">
      <c r="L852" s="107"/>
    </row>
    <row r="853" spans="12:12" ht="15.75" customHeight="1" x14ac:dyDescent="0.25">
      <c r="L853" s="107"/>
    </row>
    <row r="854" spans="12:12" ht="15.75" customHeight="1" x14ac:dyDescent="0.25">
      <c r="L854" s="107"/>
    </row>
    <row r="855" spans="12:12" ht="15.75" customHeight="1" x14ac:dyDescent="0.25">
      <c r="L855" s="107"/>
    </row>
    <row r="856" spans="12:12" ht="15.75" customHeight="1" x14ac:dyDescent="0.25">
      <c r="L856" s="107"/>
    </row>
    <row r="857" spans="12:12" ht="15.75" customHeight="1" x14ac:dyDescent="0.25">
      <c r="L857" s="107"/>
    </row>
    <row r="858" spans="12:12" ht="15.75" customHeight="1" x14ac:dyDescent="0.25">
      <c r="L858" s="107"/>
    </row>
    <row r="859" spans="12:12" ht="15.75" customHeight="1" x14ac:dyDescent="0.25">
      <c r="L859" s="107"/>
    </row>
    <row r="860" spans="12:12" ht="15.75" customHeight="1" x14ac:dyDescent="0.25">
      <c r="L860" s="107"/>
    </row>
    <row r="861" spans="12:12" ht="15.75" customHeight="1" x14ac:dyDescent="0.25">
      <c r="L861" s="107"/>
    </row>
    <row r="862" spans="12:12" ht="15.75" customHeight="1" x14ac:dyDescent="0.25">
      <c r="L862" s="107"/>
    </row>
    <row r="863" spans="12:12" ht="15.75" customHeight="1" x14ac:dyDescent="0.25">
      <c r="L863" s="107"/>
    </row>
    <row r="864" spans="12:12" ht="15.75" customHeight="1" x14ac:dyDescent="0.25">
      <c r="L864" s="107"/>
    </row>
    <row r="865" spans="12:12" ht="15.75" customHeight="1" x14ac:dyDescent="0.25">
      <c r="L865" s="107"/>
    </row>
    <row r="866" spans="12:12" ht="15.75" customHeight="1" x14ac:dyDescent="0.25">
      <c r="L866" s="107"/>
    </row>
    <row r="867" spans="12:12" ht="15.75" customHeight="1" x14ac:dyDescent="0.25">
      <c r="L867" s="107"/>
    </row>
    <row r="868" spans="12:12" ht="15.75" customHeight="1" x14ac:dyDescent="0.25">
      <c r="L868" s="107"/>
    </row>
    <row r="869" spans="12:12" ht="15.75" customHeight="1" x14ac:dyDescent="0.25">
      <c r="L869" s="107"/>
    </row>
    <row r="870" spans="12:12" ht="15.75" customHeight="1" x14ac:dyDescent="0.25">
      <c r="L870" s="107"/>
    </row>
    <row r="871" spans="12:12" ht="15.75" customHeight="1" x14ac:dyDescent="0.25">
      <c r="L871" s="107"/>
    </row>
    <row r="872" spans="12:12" ht="15.75" customHeight="1" x14ac:dyDescent="0.25">
      <c r="L872" s="107"/>
    </row>
    <row r="873" spans="12:12" ht="15.75" customHeight="1" x14ac:dyDescent="0.25">
      <c r="L873" s="107"/>
    </row>
    <row r="874" spans="12:12" ht="15.75" customHeight="1" x14ac:dyDescent="0.25">
      <c r="L874" s="107"/>
    </row>
    <row r="875" spans="12:12" ht="15.75" customHeight="1" x14ac:dyDescent="0.25">
      <c r="L875" s="107"/>
    </row>
    <row r="876" spans="12:12" ht="15.75" customHeight="1" x14ac:dyDescent="0.25">
      <c r="L876" s="107"/>
    </row>
    <row r="877" spans="12:12" ht="15.75" customHeight="1" x14ac:dyDescent="0.25">
      <c r="L877" s="107"/>
    </row>
    <row r="878" spans="12:12" ht="15.75" customHeight="1" x14ac:dyDescent="0.25">
      <c r="L878" s="107"/>
    </row>
    <row r="879" spans="12:12" ht="15.75" customHeight="1" x14ac:dyDescent="0.25">
      <c r="L879" s="107"/>
    </row>
    <row r="880" spans="12:12" ht="15.75" customHeight="1" x14ac:dyDescent="0.25">
      <c r="L880" s="107"/>
    </row>
    <row r="881" spans="12:12" ht="15.75" customHeight="1" x14ac:dyDescent="0.25">
      <c r="L881" s="107"/>
    </row>
    <row r="882" spans="12:12" ht="15.75" customHeight="1" x14ac:dyDescent="0.25">
      <c r="L882" s="107"/>
    </row>
    <row r="883" spans="12:12" ht="15.75" customHeight="1" x14ac:dyDescent="0.25">
      <c r="L883" s="107"/>
    </row>
    <row r="884" spans="12:12" ht="15.75" customHeight="1" x14ac:dyDescent="0.25">
      <c r="L884" s="107"/>
    </row>
    <row r="885" spans="12:12" ht="15.75" customHeight="1" x14ac:dyDescent="0.25">
      <c r="L885" s="107"/>
    </row>
    <row r="886" spans="12:12" ht="15.75" customHeight="1" x14ac:dyDescent="0.25">
      <c r="L886" s="107"/>
    </row>
    <row r="887" spans="12:12" ht="15.75" customHeight="1" x14ac:dyDescent="0.25">
      <c r="L887" s="107"/>
    </row>
    <row r="888" spans="12:12" ht="15.75" customHeight="1" x14ac:dyDescent="0.25">
      <c r="L888" s="107"/>
    </row>
    <row r="889" spans="12:12" ht="15.75" customHeight="1" x14ac:dyDescent="0.25">
      <c r="L889" s="107"/>
    </row>
    <row r="890" spans="12:12" ht="15.75" customHeight="1" x14ac:dyDescent="0.25">
      <c r="L890" s="107"/>
    </row>
    <row r="891" spans="12:12" ht="15.75" customHeight="1" x14ac:dyDescent="0.25">
      <c r="L891" s="107"/>
    </row>
    <row r="892" spans="12:12" ht="15.75" customHeight="1" x14ac:dyDescent="0.25">
      <c r="L892" s="107"/>
    </row>
    <row r="893" spans="12:12" ht="15.75" customHeight="1" x14ac:dyDescent="0.25">
      <c r="L893" s="107"/>
    </row>
    <row r="894" spans="12:12" ht="15.75" customHeight="1" x14ac:dyDescent="0.25">
      <c r="L894" s="107"/>
    </row>
    <row r="895" spans="12:12" ht="15.75" customHeight="1" x14ac:dyDescent="0.25">
      <c r="L895" s="107"/>
    </row>
    <row r="896" spans="12:12" ht="15.75" customHeight="1" x14ac:dyDescent="0.25">
      <c r="L896" s="107"/>
    </row>
    <row r="897" spans="12:12" ht="15.75" customHeight="1" x14ac:dyDescent="0.25">
      <c r="L897" s="107"/>
    </row>
    <row r="898" spans="12:12" ht="15.75" customHeight="1" x14ac:dyDescent="0.25">
      <c r="L898" s="107"/>
    </row>
    <row r="899" spans="12:12" ht="15.75" customHeight="1" x14ac:dyDescent="0.25">
      <c r="L899" s="107"/>
    </row>
    <row r="900" spans="12:12" ht="15.75" customHeight="1" x14ac:dyDescent="0.25">
      <c r="L900" s="107"/>
    </row>
    <row r="901" spans="12:12" ht="15.75" customHeight="1" x14ac:dyDescent="0.25">
      <c r="L901" s="107"/>
    </row>
    <row r="902" spans="12:12" ht="15.75" customHeight="1" x14ac:dyDescent="0.25">
      <c r="L902" s="107"/>
    </row>
    <row r="903" spans="12:12" ht="15.75" customHeight="1" x14ac:dyDescent="0.25">
      <c r="L903" s="107"/>
    </row>
    <row r="904" spans="12:12" ht="15.75" customHeight="1" x14ac:dyDescent="0.25">
      <c r="L904" s="107"/>
    </row>
    <row r="905" spans="12:12" ht="15.75" customHeight="1" x14ac:dyDescent="0.25">
      <c r="L905" s="107"/>
    </row>
    <row r="906" spans="12:12" ht="15.75" customHeight="1" x14ac:dyDescent="0.25">
      <c r="L906" s="107"/>
    </row>
    <row r="907" spans="12:12" ht="15.75" customHeight="1" x14ac:dyDescent="0.25">
      <c r="L907" s="107"/>
    </row>
    <row r="908" spans="12:12" ht="15.75" customHeight="1" x14ac:dyDescent="0.25">
      <c r="L908" s="107"/>
    </row>
    <row r="909" spans="12:12" ht="15.75" customHeight="1" x14ac:dyDescent="0.25">
      <c r="L909" s="107"/>
    </row>
    <row r="910" spans="12:12" ht="15.75" customHeight="1" x14ac:dyDescent="0.25">
      <c r="L910" s="107"/>
    </row>
    <row r="911" spans="12:12" ht="15.75" customHeight="1" x14ac:dyDescent="0.25">
      <c r="L911" s="107"/>
    </row>
    <row r="912" spans="12:12" ht="15.75" customHeight="1" x14ac:dyDescent="0.25">
      <c r="L912" s="107"/>
    </row>
    <row r="913" spans="12:12" ht="15.75" customHeight="1" x14ac:dyDescent="0.25">
      <c r="L913" s="107"/>
    </row>
    <row r="914" spans="12:12" ht="15.75" customHeight="1" x14ac:dyDescent="0.25">
      <c r="L914" s="107"/>
    </row>
    <row r="915" spans="12:12" ht="15.75" customHeight="1" x14ac:dyDescent="0.25">
      <c r="L915" s="107"/>
    </row>
    <row r="916" spans="12:12" ht="15.75" customHeight="1" x14ac:dyDescent="0.25">
      <c r="L916" s="107"/>
    </row>
    <row r="917" spans="12:12" ht="15.75" customHeight="1" x14ac:dyDescent="0.25">
      <c r="L917" s="107"/>
    </row>
    <row r="918" spans="12:12" ht="15.75" customHeight="1" x14ac:dyDescent="0.25">
      <c r="L918" s="107"/>
    </row>
    <row r="919" spans="12:12" ht="15.75" customHeight="1" x14ac:dyDescent="0.25">
      <c r="L919" s="107"/>
    </row>
    <row r="920" spans="12:12" ht="15.75" customHeight="1" x14ac:dyDescent="0.25">
      <c r="L920" s="107"/>
    </row>
    <row r="921" spans="12:12" ht="15.75" customHeight="1" x14ac:dyDescent="0.25">
      <c r="L921" s="107"/>
    </row>
    <row r="922" spans="12:12" ht="15.75" customHeight="1" x14ac:dyDescent="0.25">
      <c r="L922" s="107"/>
    </row>
    <row r="923" spans="12:12" ht="15.75" customHeight="1" x14ac:dyDescent="0.25">
      <c r="L923" s="107"/>
    </row>
    <row r="924" spans="12:12" ht="15.75" customHeight="1" x14ac:dyDescent="0.25">
      <c r="L924" s="107"/>
    </row>
    <row r="925" spans="12:12" ht="15.75" customHeight="1" x14ac:dyDescent="0.25">
      <c r="L925" s="107"/>
    </row>
    <row r="926" spans="12:12" ht="15.75" customHeight="1" x14ac:dyDescent="0.25">
      <c r="L926" s="107"/>
    </row>
    <row r="927" spans="12:12" ht="15.75" customHeight="1" x14ac:dyDescent="0.25">
      <c r="L927" s="107"/>
    </row>
    <row r="928" spans="12:12" ht="15.75" customHeight="1" x14ac:dyDescent="0.25">
      <c r="L928" s="107"/>
    </row>
    <row r="929" spans="12:12" ht="15.75" customHeight="1" x14ac:dyDescent="0.25">
      <c r="L929" s="107"/>
    </row>
    <row r="930" spans="12:12" ht="15.75" customHeight="1" x14ac:dyDescent="0.25">
      <c r="L930" s="107"/>
    </row>
    <row r="931" spans="12:12" ht="15.75" customHeight="1" x14ac:dyDescent="0.25">
      <c r="L931" s="107"/>
    </row>
    <row r="932" spans="12:12" ht="15.75" customHeight="1" x14ac:dyDescent="0.25">
      <c r="L932" s="107"/>
    </row>
    <row r="933" spans="12:12" ht="15.75" customHeight="1" x14ac:dyDescent="0.25">
      <c r="L933" s="107"/>
    </row>
    <row r="934" spans="12:12" ht="15.75" customHeight="1" x14ac:dyDescent="0.25">
      <c r="L934" s="107"/>
    </row>
    <row r="935" spans="12:12" ht="15.75" customHeight="1" x14ac:dyDescent="0.25">
      <c r="L935" s="107"/>
    </row>
    <row r="936" spans="12:12" ht="15.75" customHeight="1" x14ac:dyDescent="0.25">
      <c r="L936" s="107"/>
    </row>
    <row r="937" spans="12:12" ht="15.75" customHeight="1" x14ac:dyDescent="0.25">
      <c r="L937" s="107"/>
    </row>
    <row r="938" spans="12:12" ht="15.75" customHeight="1" x14ac:dyDescent="0.25">
      <c r="L938" s="107"/>
    </row>
    <row r="939" spans="12:12" ht="15.75" customHeight="1" x14ac:dyDescent="0.25">
      <c r="L939" s="107"/>
    </row>
    <row r="940" spans="12:12" ht="15.75" customHeight="1" x14ac:dyDescent="0.25">
      <c r="L940" s="107"/>
    </row>
    <row r="941" spans="12:12" ht="15.75" customHeight="1" x14ac:dyDescent="0.25">
      <c r="L941" s="107"/>
    </row>
    <row r="942" spans="12:12" ht="15.75" customHeight="1" x14ac:dyDescent="0.25">
      <c r="L942" s="107"/>
    </row>
    <row r="943" spans="12:12" ht="15.75" customHeight="1" x14ac:dyDescent="0.25">
      <c r="L943" s="107"/>
    </row>
    <row r="944" spans="12:12" ht="15.75" customHeight="1" x14ac:dyDescent="0.25">
      <c r="L944" s="107"/>
    </row>
    <row r="945" spans="12:12" ht="15.75" customHeight="1" x14ac:dyDescent="0.25">
      <c r="L945" s="107"/>
    </row>
    <row r="946" spans="12:12" ht="15.75" customHeight="1" x14ac:dyDescent="0.25">
      <c r="L946" s="107"/>
    </row>
    <row r="947" spans="12:12" ht="15.75" customHeight="1" x14ac:dyDescent="0.25">
      <c r="L947" s="107"/>
    </row>
    <row r="948" spans="12:12" ht="15.75" customHeight="1" x14ac:dyDescent="0.25">
      <c r="L948" s="107"/>
    </row>
    <row r="949" spans="12:12" ht="15.75" customHeight="1" x14ac:dyDescent="0.25">
      <c r="L949" s="107"/>
    </row>
    <row r="950" spans="12:12" ht="15.75" customHeight="1" x14ac:dyDescent="0.25">
      <c r="L950" s="107"/>
    </row>
    <row r="951" spans="12:12" ht="15.75" customHeight="1" x14ac:dyDescent="0.25">
      <c r="L951" s="107"/>
    </row>
    <row r="952" spans="12:12" ht="15.75" customHeight="1" x14ac:dyDescent="0.25">
      <c r="L952" s="107"/>
    </row>
    <row r="953" spans="12:12" ht="15.75" customHeight="1" x14ac:dyDescent="0.25">
      <c r="L953" s="107"/>
    </row>
    <row r="954" spans="12:12" ht="15.75" customHeight="1" x14ac:dyDescent="0.25">
      <c r="L954" s="107"/>
    </row>
    <row r="955" spans="12:12" ht="15.75" customHeight="1" x14ac:dyDescent="0.25">
      <c r="L955" s="107"/>
    </row>
    <row r="956" spans="12:12" ht="15.75" customHeight="1" x14ac:dyDescent="0.25">
      <c r="L956" s="107"/>
    </row>
    <row r="957" spans="12:12" ht="15.75" customHeight="1" x14ac:dyDescent="0.25">
      <c r="L957" s="107"/>
    </row>
    <row r="958" spans="12:12" ht="15.75" customHeight="1" x14ac:dyDescent="0.25">
      <c r="L958" s="107"/>
    </row>
    <row r="959" spans="12:12" ht="15.75" customHeight="1" x14ac:dyDescent="0.25">
      <c r="L959" s="107"/>
    </row>
    <row r="960" spans="12:12" ht="15.75" customHeight="1" x14ac:dyDescent="0.25">
      <c r="L960" s="107"/>
    </row>
    <row r="961" spans="12:12" ht="15.75" customHeight="1" x14ac:dyDescent="0.25">
      <c r="L961" s="107"/>
    </row>
    <row r="962" spans="12:12" ht="15.75" customHeight="1" x14ac:dyDescent="0.25">
      <c r="L962" s="107"/>
    </row>
    <row r="963" spans="12:12" ht="15.75" customHeight="1" x14ac:dyDescent="0.25">
      <c r="L963" s="107"/>
    </row>
    <row r="964" spans="12:12" ht="15.75" customHeight="1" x14ac:dyDescent="0.25">
      <c r="L964" s="107"/>
    </row>
    <row r="965" spans="12:12" ht="15.75" customHeight="1" x14ac:dyDescent="0.25">
      <c r="L965" s="107"/>
    </row>
    <row r="966" spans="12:12" ht="15.75" customHeight="1" x14ac:dyDescent="0.25">
      <c r="L966" s="107"/>
    </row>
    <row r="967" spans="12:12" ht="15.75" customHeight="1" x14ac:dyDescent="0.25">
      <c r="L967" s="107"/>
    </row>
    <row r="968" spans="12:12" ht="15.75" customHeight="1" x14ac:dyDescent="0.25">
      <c r="L968" s="107"/>
    </row>
    <row r="969" spans="12:12" ht="15.75" customHeight="1" x14ac:dyDescent="0.25">
      <c r="L969" s="107"/>
    </row>
    <row r="970" spans="12:12" ht="15.75" customHeight="1" x14ac:dyDescent="0.25">
      <c r="L970" s="107"/>
    </row>
    <row r="971" spans="12:12" ht="15.75" customHeight="1" x14ac:dyDescent="0.25">
      <c r="L971" s="107"/>
    </row>
    <row r="972" spans="12:12" ht="15.75" customHeight="1" x14ac:dyDescent="0.25">
      <c r="L972" s="107"/>
    </row>
    <row r="973" spans="12:12" ht="15.75" customHeight="1" x14ac:dyDescent="0.25">
      <c r="L973" s="107"/>
    </row>
    <row r="974" spans="12:12" ht="15.75" customHeight="1" x14ac:dyDescent="0.25">
      <c r="L974" s="107"/>
    </row>
    <row r="975" spans="12:12" ht="15.75" customHeight="1" x14ac:dyDescent="0.25">
      <c r="L975" s="107"/>
    </row>
    <row r="976" spans="12:12" ht="15.75" customHeight="1" x14ac:dyDescent="0.25">
      <c r="L976" s="107"/>
    </row>
    <row r="977" spans="12:12" ht="15.75" customHeight="1" x14ac:dyDescent="0.25">
      <c r="L977" s="107"/>
    </row>
    <row r="978" spans="12:12" ht="15.75" customHeight="1" x14ac:dyDescent="0.25">
      <c r="L978" s="107"/>
    </row>
    <row r="979" spans="12:12" ht="15.75" customHeight="1" x14ac:dyDescent="0.25">
      <c r="L979" s="107"/>
    </row>
    <row r="980" spans="12:12" ht="15.75" customHeight="1" x14ac:dyDescent="0.25">
      <c r="L980" s="107"/>
    </row>
    <row r="981" spans="12:12" ht="15.75" customHeight="1" x14ac:dyDescent="0.25">
      <c r="L981" s="107"/>
    </row>
    <row r="982" spans="12:12" ht="15.75" customHeight="1" x14ac:dyDescent="0.25">
      <c r="L982" s="107"/>
    </row>
    <row r="983" spans="12:12" ht="15.75" customHeight="1" x14ac:dyDescent="0.25">
      <c r="L983" s="107"/>
    </row>
    <row r="984" spans="12:12" ht="15.75" customHeight="1" x14ac:dyDescent="0.25">
      <c r="L984" s="107"/>
    </row>
    <row r="985" spans="12:12" ht="15.75" customHeight="1" x14ac:dyDescent="0.25">
      <c r="L985" s="107"/>
    </row>
    <row r="986" spans="12:12" ht="15.75" customHeight="1" x14ac:dyDescent="0.25">
      <c r="L986" s="107"/>
    </row>
    <row r="987" spans="12:12" ht="15.75" customHeight="1" x14ac:dyDescent="0.25">
      <c r="L987" s="107"/>
    </row>
    <row r="988" spans="12:12" ht="15.75" customHeight="1" x14ac:dyDescent="0.25">
      <c r="L988" s="107"/>
    </row>
    <row r="989" spans="12:12" ht="15.75" customHeight="1" x14ac:dyDescent="0.25">
      <c r="L989" s="107"/>
    </row>
    <row r="990" spans="12:12" ht="15.75" customHeight="1" x14ac:dyDescent="0.25">
      <c r="L990" s="107"/>
    </row>
    <row r="991" spans="12:12" ht="15.75" customHeight="1" x14ac:dyDescent="0.25">
      <c r="L991" s="107"/>
    </row>
    <row r="992" spans="12:12" ht="15.75" customHeight="1" x14ac:dyDescent="0.25">
      <c r="L992" s="107"/>
    </row>
    <row r="993" spans="12:12" ht="15.75" customHeight="1" x14ac:dyDescent="0.25">
      <c r="L993" s="107"/>
    </row>
    <row r="994" spans="12:12" ht="15.75" customHeight="1" x14ac:dyDescent="0.25">
      <c r="L994" s="107"/>
    </row>
    <row r="995" spans="12:12" ht="15.75" customHeight="1" x14ac:dyDescent="0.25">
      <c r="L995" s="107"/>
    </row>
    <row r="996" spans="12:12" ht="15.75" customHeight="1" x14ac:dyDescent="0.25">
      <c r="L996" s="107"/>
    </row>
    <row r="997" spans="12:12" ht="15.75" customHeight="1" x14ac:dyDescent="0.25">
      <c r="L997" s="107"/>
    </row>
    <row r="998" spans="12:12" ht="15.75" customHeight="1" x14ac:dyDescent="0.25">
      <c r="L998" s="107"/>
    </row>
    <row r="999" spans="12:12" ht="15.75" customHeight="1" x14ac:dyDescent="0.25">
      <c r="L999" s="107"/>
    </row>
    <row r="1000" spans="12:12" ht="15.75" customHeight="1" x14ac:dyDescent="0.25">
      <c r="L1000" s="107"/>
    </row>
    <row r="1001" spans="12:12" ht="15.75" customHeight="1" x14ac:dyDescent="0.25">
      <c r="L1001" s="107"/>
    </row>
    <row r="1002" spans="12:12" ht="15.75" customHeight="1" x14ac:dyDescent="0.25">
      <c r="L1002" s="107"/>
    </row>
    <row r="1003" spans="12:12" ht="15.75" customHeight="1" x14ac:dyDescent="0.25">
      <c r="L1003" s="107"/>
    </row>
    <row r="1004" spans="12:12" ht="15.75" customHeight="1" x14ac:dyDescent="0.25">
      <c r="L1004" s="107"/>
    </row>
    <row r="1005" spans="12:12" ht="15.75" customHeight="1" x14ac:dyDescent="0.25">
      <c r="L1005" s="107"/>
    </row>
    <row r="1006" spans="12:12" ht="15.75" customHeight="1" x14ac:dyDescent="0.25">
      <c r="L1006" s="107"/>
    </row>
    <row r="1007" spans="12:12" ht="15.75" customHeight="1" x14ac:dyDescent="0.25">
      <c r="L1007" s="107"/>
    </row>
    <row r="1008" spans="12:12" ht="15.75" customHeight="1" x14ac:dyDescent="0.25">
      <c r="L1008" s="107"/>
    </row>
    <row r="1009" spans="12:12" ht="15.75" customHeight="1" x14ac:dyDescent="0.25">
      <c r="L1009" s="107"/>
    </row>
    <row r="1010" spans="12:12" ht="15.75" customHeight="1" x14ac:dyDescent="0.25">
      <c r="L1010" s="107"/>
    </row>
    <row r="1011" spans="12:12" ht="15.75" customHeight="1" x14ac:dyDescent="0.25">
      <c r="L1011" s="107"/>
    </row>
    <row r="1012" spans="12:12" ht="15.75" customHeight="1" x14ac:dyDescent="0.25">
      <c r="L1012" s="107"/>
    </row>
    <row r="1013" spans="12:12" ht="15.75" customHeight="1" x14ac:dyDescent="0.25">
      <c r="L1013" s="107"/>
    </row>
    <row r="1014" spans="12:12" ht="15.75" customHeight="1" x14ac:dyDescent="0.25">
      <c r="L1014" s="107"/>
    </row>
    <row r="1015" spans="12:12" ht="15.75" customHeight="1" x14ac:dyDescent="0.25">
      <c r="L1015" s="107"/>
    </row>
    <row r="1016" spans="12:12" ht="15.75" customHeight="1" x14ac:dyDescent="0.25">
      <c r="L1016" s="107"/>
    </row>
    <row r="1017" spans="12:12" ht="15.75" customHeight="1" x14ac:dyDescent="0.25">
      <c r="L1017" s="107"/>
    </row>
    <row r="1018" spans="12:12" ht="15.75" customHeight="1" x14ac:dyDescent="0.25">
      <c r="L1018" s="107"/>
    </row>
    <row r="1019" spans="12:12" ht="15.75" customHeight="1" x14ac:dyDescent="0.25">
      <c r="L1019" s="107"/>
    </row>
    <row r="1020" spans="12:12" ht="15.75" customHeight="1" x14ac:dyDescent="0.25">
      <c r="L1020" s="107"/>
    </row>
    <row r="1021" spans="12:12" ht="15.75" customHeight="1" x14ac:dyDescent="0.25">
      <c r="L1021" s="107"/>
    </row>
    <row r="1022" spans="12:12" ht="15.75" customHeight="1" x14ac:dyDescent="0.25">
      <c r="L1022" s="107"/>
    </row>
    <row r="1023" spans="12:12" ht="15.75" customHeight="1" x14ac:dyDescent="0.25">
      <c r="L1023" s="107"/>
    </row>
    <row r="1024" spans="12:12" ht="15.75" customHeight="1" x14ac:dyDescent="0.25">
      <c r="L1024" s="107"/>
    </row>
    <row r="1025" spans="12:12" ht="15.75" customHeight="1" x14ac:dyDescent="0.25">
      <c r="L1025" s="107"/>
    </row>
    <row r="1026" spans="12:12" ht="15.75" customHeight="1" x14ac:dyDescent="0.25">
      <c r="L1026" s="107"/>
    </row>
    <row r="1027" spans="12:12" ht="15.75" customHeight="1" x14ac:dyDescent="0.25">
      <c r="L1027" s="107"/>
    </row>
    <row r="1028" spans="12:12" ht="15.75" customHeight="1" x14ac:dyDescent="0.25">
      <c r="L1028" s="107"/>
    </row>
    <row r="1029" spans="12:12" ht="15.75" customHeight="1" x14ac:dyDescent="0.25">
      <c r="L1029" s="107"/>
    </row>
  </sheetData>
  <mergeCells count="19">
    <mergeCell ref="M39:N39"/>
    <mergeCell ref="P27:P28"/>
    <mergeCell ref="Q27:Q28"/>
    <mergeCell ref="R27:R28"/>
    <mergeCell ref="S27:S28"/>
    <mergeCell ref="M5:M6"/>
    <mergeCell ref="N5:N6"/>
    <mergeCell ref="O5:P5"/>
    <mergeCell ref="M24:N24"/>
    <mergeCell ref="M27:M29"/>
    <mergeCell ref="N27:N29"/>
    <mergeCell ref="O27:O28"/>
    <mergeCell ref="L1:L1029"/>
    <mergeCell ref="A2:A3"/>
    <mergeCell ref="B2:B3"/>
    <mergeCell ref="C2:D2"/>
    <mergeCell ref="E2:F2"/>
    <mergeCell ref="G2:I2"/>
    <mergeCell ref="J2:J3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Data_Tabel IO</vt:lpstr>
      <vt:lpstr>Data_Jumlah Kendaraan Bermotor</vt:lpstr>
      <vt:lpstr>Data_Tenaga Kerja</vt:lpstr>
      <vt:lpstr>Data_Olah</vt:lpstr>
      <vt:lpstr>Data_Ringkasan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rheza rahman</cp:lastModifiedBy>
  <dcterms:modified xsi:type="dcterms:W3CDTF">2025-03-02T06:25:42Z</dcterms:modified>
</cp:coreProperties>
</file>